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DICIEMBRE 2020\"/>
    </mc:Choice>
  </mc:AlternateContent>
  <xr:revisionPtr revIDLastSave="0" documentId="13_ncr:1_{8CFDE09C-B087-4617-8161-850C8BB14D4E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ERSONAL ADMINISTRATIVO" sheetId="18" r:id="rId1"/>
  </sheets>
  <definedNames>
    <definedName name="Tabisr">#REF!</definedName>
    <definedName name="Tabsub">#REF!</definedName>
  </definedNames>
  <calcPr calcId="181029" concurrentCalc="0"/>
</workbook>
</file>

<file path=xl/calcChain.xml><?xml version="1.0" encoding="utf-8"?>
<calcChain xmlns="http://schemas.openxmlformats.org/spreadsheetml/2006/main">
  <c r="H381" i="18" l="1"/>
  <c r="H382" i="18"/>
  <c r="H383" i="18"/>
  <c r="H384" i="18"/>
  <c r="F385" i="18"/>
  <c r="H385" i="18"/>
  <c r="F386" i="18"/>
  <c r="H386" i="18"/>
  <c r="F387" i="18"/>
  <c r="H387" i="18"/>
  <c r="H388" i="18"/>
  <c r="H389" i="18"/>
  <c r="F390" i="18"/>
  <c r="H390" i="18"/>
  <c r="F391" i="18"/>
  <c r="H391" i="18"/>
  <c r="H392" i="18"/>
  <c r="H393" i="18"/>
  <c r="H394" i="18"/>
  <c r="F395" i="18"/>
  <c r="H395" i="18"/>
  <c r="H396" i="18"/>
  <c r="H397" i="18"/>
  <c r="H398" i="18"/>
  <c r="H399" i="18"/>
  <c r="H400" i="18"/>
  <c r="H401" i="18"/>
  <c r="H402" i="18"/>
  <c r="F403" i="18"/>
  <c r="H403" i="18"/>
  <c r="H404" i="18"/>
  <c r="H405" i="18"/>
  <c r="H406" i="18"/>
  <c r="H407" i="18"/>
  <c r="H408" i="18"/>
  <c r="F409" i="18"/>
  <c r="H409" i="18"/>
  <c r="H410" i="18"/>
  <c r="H411" i="18"/>
  <c r="H412" i="18"/>
  <c r="H374" i="18"/>
  <c r="H375" i="18"/>
  <c r="H376" i="18"/>
  <c r="H362" i="18"/>
  <c r="H363" i="18"/>
  <c r="H364" i="18"/>
  <c r="H365" i="18"/>
  <c r="F366" i="18"/>
  <c r="H366" i="18"/>
  <c r="H367" i="18"/>
  <c r="F368" i="18"/>
  <c r="H368" i="18"/>
  <c r="H369" i="18"/>
  <c r="H355" i="18"/>
  <c r="H356" i="18"/>
  <c r="H357" i="18"/>
  <c r="H358" i="18"/>
  <c r="H346" i="18"/>
  <c r="H347" i="18"/>
  <c r="H348" i="18"/>
  <c r="H349" i="18"/>
  <c r="H350" i="18"/>
  <c r="H351" i="18"/>
  <c r="H339" i="18"/>
  <c r="H340" i="18"/>
  <c r="H341" i="18"/>
  <c r="H342" i="18"/>
  <c r="H329" i="18"/>
  <c r="H331" i="18"/>
  <c r="H332" i="18"/>
  <c r="H333" i="18"/>
  <c r="H334" i="18"/>
  <c r="H335" i="18"/>
  <c r="F307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296" i="18"/>
  <c r="H297" i="18"/>
  <c r="H298" i="18"/>
  <c r="H299" i="18"/>
  <c r="H300" i="18"/>
  <c r="H301" i="18"/>
  <c r="H302" i="18"/>
  <c r="H289" i="18"/>
  <c r="H290" i="18"/>
  <c r="H291" i="18"/>
  <c r="H283" i="18"/>
  <c r="H284" i="18"/>
  <c r="H244" i="18"/>
  <c r="F245" i="18"/>
  <c r="H245" i="18"/>
  <c r="H246" i="18"/>
  <c r="H247" i="18"/>
  <c r="H249" i="18"/>
  <c r="H250" i="18"/>
  <c r="H251" i="18"/>
  <c r="H252" i="18"/>
  <c r="F253" i="18"/>
  <c r="H253" i="18"/>
  <c r="F254" i="18"/>
  <c r="H254" i="18"/>
  <c r="F255" i="18"/>
  <c r="H255" i="18"/>
  <c r="H256" i="18"/>
  <c r="H257" i="18"/>
  <c r="F258" i="18"/>
  <c r="H258" i="18"/>
  <c r="H259" i="18"/>
  <c r="H260" i="18"/>
  <c r="H261" i="18"/>
  <c r="H262" i="18"/>
  <c r="H263" i="18"/>
  <c r="H264" i="18"/>
  <c r="H265" i="18"/>
  <c r="H266" i="18"/>
  <c r="H268" i="18"/>
  <c r="H269" i="18"/>
  <c r="H270" i="18"/>
  <c r="H271" i="18"/>
  <c r="H272" i="18"/>
  <c r="H274" i="18"/>
  <c r="H275" i="18"/>
  <c r="H276" i="18"/>
  <c r="H277" i="18"/>
  <c r="H278" i="18"/>
  <c r="H279" i="18"/>
  <c r="H237" i="18"/>
  <c r="H238" i="18"/>
  <c r="F239" i="18"/>
  <c r="H239" i="18"/>
  <c r="H240" i="18"/>
  <c r="H232" i="18"/>
  <c r="H219" i="18"/>
  <c r="H220" i="18"/>
  <c r="H221" i="18"/>
  <c r="F222" i="18"/>
  <c r="H222" i="18"/>
  <c r="H224" i="18"/>
  <c r="H226" i="18"/>
  <c r="H198" i="18"/>
  <c r="H199" i="18"/>
  <c r="H200" i="18"/>
  <c r="H201" i="18"/>
  <c r="H202" i="18"/>
  <c r="H203" i="18"/>
  <c r="H204" i="18"/>
  <c r="H205" i="18"/>
  <c r="H206" i="18"/>
  <c r="H207" i="18"/>
  <c r="H209" i="18"/>
  <c r="H210" i="18"/>
  <c r="H211" i="18"/>
  <c r="H212" i="18"/>
  <c r="H213" i="18"/>
  <c r="H214" i="18"/>
  <c r="H184" i="18"/>
  <c r="H185" i="18"/>
  <c r="H186" i="18"/>
  <c r="H187" i="18"/>
  <c r="H188" i="18"/>
  <c r="H189" i="18"/>
  <c r="H190" i="18"/>
  <c r="H191" i="18"/>
  <c r="H192" i="18"/>
  <c r="H193" i="18"/>
  <c r="H171" i="18"/>
  <c r="H172" i="18"/>
  <c r="H173" i="18"/>
  <c r="H174" i="18"/>
  <c r="H175" i="18"/>
  <c r="H176" i="18"/>
  <c r="H177" i="18"/>
  <c r="H178" i="18"/>
  <c r="H179" i="18"/>
  <c r="H180" i="18"/>
  <c r="H164" i="18"/>
  <c r="H165" i="18"/>
  <c r="H167" i="18"/>
  <c r="H156" i="18"/>
  <c r="H157" i="18"/>
  <c r="H158" i="18"/>
  <c r="H159" i="18"/>
  <c r="H141" i="18"/>
  <c r="H142" i="18"/>
  <c r="H143" i="18"/>
  <c r="H144" i="18"/>
  <c r="H145" i="18"/>
  <c r="H146" i="18"/>
  <c r="H147" i="18"/>
  <c r="H148" i="18"/>
  <c r="H152" i="18"/>
  <c r="H126" i="18"/>
  <c r="H127" i="18"/>
  <c r="H128" i="18"/>
  <c r="H129" i="18"/>
  <c r="F130" i="18"/>
  <c r="H130" i="18"/>
  <c r="H131" i="18"/>
  <c r="H132" i="18"/>
  <c r="F133" i="18"/>
  <c r="H133" i="18"/>
  <c r="H134" i="18"/>
  <c r="H135" i="18"/>
  <c r="H113" i="18"/>
  <c r="H114" i="18"/>
  <c r="H115" i="18"/>
  <c r="H116" i="18"/>
  <c r="H117" i="18"/>
  <c r="H118" i="18"/>
  <c r="H119" i="18"/>
  <c r="H106" i="18"/>
  <c r="H107" i="18"/>
  <c r="H108" i="18"/>
  <c r="H109" i="18"/>
  <c r="F100" i="18"/>
  <c r="H100" i="18"/>
  <c r="H101" i="18"/>
  <c r="H102" i="18"/>
  <c r="H92" i="18"/>
  <c r="H94" i="18"/>
  <c r="H87" i="18"/>
  <c r="H88" i="18"/>
  <c r="F79" i="18"/>
  <c r="H79" i="18"/>
  <c r="H81" i="18"/>
  <c r="H83" i="18"/>
  <c r="H60" i="18"/>
  <c r="F61" i="18"/>
  <c r="H61" i="18"/>
  <c r="H62" i="18"/>
  <c r="H63" i="18"/>
  <c r="F64" i="18"/>
  <c r="H64" i="18"/>
  <c r="H66" i="18"/>
  <c r="H67" i="18"/>
  <c r="F68" i="18"/>
  <c r="H68" i="18"/>
  <c r="H69" i="18"/>
  <c r="H70" i="18"/>
  <c r="H71" i="18"/>
  <c r="H72" i="18"/>
  <c r="H73" i="18"/>
  <c r="H74" i="18"/>
  <c r="H75" i="18"/>
  <c r="H53" i="18"/>
  <c r="H54" i="18"/>
  <c r="H56" i="18"/>
  <c r="F45" i="18"/>
  <c r="H45" i="18"/>
  <c r="H46" i="18"/>
  <c r="H47" i="18"/>
  <c r="H48" i="18"/>
  <c r="H49" i="18"/>
  <c r="H35" i="18"/>
  <c r="F36" i="18"/>
  <c r="H36" i="18"/>
  <c r="H37" i="18"/>
  <c r="H38" i="18"/>
  <c r="F39" i="18"/>
  <c r="H39" i="18"/>
  <c r="H40" i="18"/>
  <c r="H41" i="18"/>
  <c r="H25" i="18"/>
  <c r="H27" i="18"/>
  <c r="H28" i="18"/>
  <c r="H29" i="18"/>
  <c r="H30" i="18"/>
  <c r="H31" i="18"/>
  <c r="H10" i="18"/>
  <c r="H11" i="18"/>
  <c r="H12" i="18"/>
  <c r="H13" i="18"/>
  <c r="H14" i="18"/>
  <c r="H15" i="18"/>
  <c r="H16" i="18"/>
  <c r="H17" i="18"/>
  <c r="F18" i="18"/>
  <c r="H18" i="18"/>
  <c r="H19" i="18"/>
  <c r="H21" i="18"/>
  <c r="H415" i="18"/>
  <c r="J72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3" i="18"/>
  <c r="J74" i="18"/>
  <c r="J75" i="18"/>
  <c r="J381" i="18"/>
  <c r="J382" i="18"/>
  <c r="J383" i="18"/>
  <c r="J384" i="18"/>
  <c r="J385" i="18"/>
  <c r="J386" i="18"/>
  <c r="J387" i="18"/>
  <c r="J388" i="18"/>
  <c r="J389" i="18"/>
  <c r="J390" i="18"/>
  <c r="J391" i="18"/>
  <c r="J392" i="18"/>
  <c r="J393" i="18"/>
  <c r="J394" i="18"/>
  <c r="J395" i="18"/>
  <c r="J396" i="18"/>
  <c r="J397" i="18"/>
  <c r="J398" i="18"/>
  <c r="J399" i="18"/>
  <c r="J400" i="18"/>
  <c r="J401" i="18"/>
  <c r="J402" i="18"/>
  <c r="J403" i="18"/>
  <c r="J404" i="18"/>
  <c r="J405" i="18"/>
  <c r="J406" i="18"/>
  <c r="J407" i="18"/>
  <c r="J408" i="18"/>
  <c r="J409" i="18"/>
  <c r="J410" i="18"/>
  <c r="J411" i="18"/>
  <c r="J412" i="18"/>
  <c r="J374" i="18"/>
  <c r="J375" i="18"/>
  <c r="J376" i="18"/>
  <c r="J362" i="18"/>
  <c r="J363" i="18"/>
  <c r="J364" i="18"/>
  <c r="J365" i="18"/>
  <c r="J366" i="18"/>
  <c r="J367" i="18"/>
  <c r="J368" i="18"/>
  <c r="J369" i="18"/>
  <c r="J355" i="18"/>
  <c r="J356" i="18"/>
  <c r="J357" i="18"/>
  <c r="J358" i="18"/>
  <c r="J346" i="18"/>
  <c r="J347" i="18"/>
  <c r="J348" i="18"/>
  <c r="J349" i="18"/>
  <c r="J350" i="18"/>
  <c r="J351" i="18"/>
  <c r="J339" i="18"/>
  <c r="J340" i="18"/>
  <c r="J341" i="18"/>
  <c r="J342" i="18"/>
  <c r="J329" i="18"/>
  <c r="J330" i="18"/>
  <c r="J331" i="18"/>
  <c r="J332" i="18"/>
  <c r="J333" i="18"/>
  <c r="J334" i="18"/>
  <c r="J335" i="18"/>
  <c r="J307" i="18"/>
  <c r="J308" i="18"/>
  <c r="J309" i="18"/>
  <c r="J310" i="18"/>
  <c r="J311" i="18"/>
  <c r="J312" i="18"/>
  <c r="J313" i="18"/>
  <c r="J314" i="18"/>
  <c r="J315" i="18"/>
  <c r="J316" i="18"/>
  <c r="J317" i="18"/>
  <c r="J318" i="18"/>
  <c r="J319" i="18"/>
  <c r="J320" i="18"/>
  <c r="J321" i="18"/>
  <c r="J322" i="18"/>
  <c r="J323" i="18"/>
  <c r="J324" i="18"/>
  <c r="J325" i="18"/>
  <c r="J296" i="18"/>
  <c r="J297" i="18"/>
  <c r="J298" i="18"/>
  <c r="J299" i="18"/>
  <c r="J300" i="18"/>
  <c r="J301" i="18"/>
  <c r="J302" i="18"/>
  <c r="J289" i="18"/>
  <c r="J290" i="18"/>
  <c r="J291" i="18"/>
  <c r="J283" i="18"/>
  <c r="J284" i="18"/>
  <c r="J244" i="18"/>
  <c r="J245" i="18"/>
  <c r="J246" i="18"/>
  <c r="J247" i="18"/>
  <c r="J248" i="18"/>
  <c r="J249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37" i="18"/>
  <c r="J238" i="18"/>
  <c r="J239" i="18"/>
  <c r="J240" i="18"/>
  <c r="J232" i="18"/>
  <c r="J219" i="18"/>
  <c r="J220" i="18"/>
  <c r="J221" i="18"/>
  <c r="J222" i="18"/>
  <c r="J226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184" i="18"/>
  <c r="J185" i="18"/>
  <c r="J186" i="18"/>
  <c r="J187" i="18"/>
  <c r="J188" i="18"/>
  <c r="J189" i="18"/>
  <c r="J190" i="18"/>
  <c r="J191" i="18"/>
  <c r="J192" i="18"/>
  <c r="J193" i="18"/>
  <c r="J171" i="18"/>
  <c r="J172" i="18"/>
  <c r="J173" i="18"/>
  <c r="J174" i="18"/>
  <c r="J175" i="18"/>
  <c r="J176" i="18"/>
  <c r="J177" i="18"/>
  <c r="J178" i="18"/>
  <c r="J179" i="18"/>
  <c r="J180" i="18"/>
  <c r="J164" i="18"/>
  <c r="J165" i="18"/>
  <c r="J167" i="18"/>
  <c r="J156" i="18"/>
  <c r="J157" i="18"/>
  <c r="J158" i="18"/>
  <c r="J159" i="18"/>
  <c r="J141" i="18"/>
  <c r="J142" i="18"/>
  <c r="J143" i="18"/>
  <c r="J144" i="18"/>
  <c r="J146" i="18"/>
  <c r="J147" i="18"/>
  <c r="J148" i="18"/>
  <c r="J152" i="18"/>
  <c r="J126" i="18"/>
  <c r="J127" i="18"/>
  <c r="J128" i="18"/>
  <c r="J129" i="18"/>
  <c r="J130" i="18"/>
  <c r="J131" i="18"/>
  <c r="J132" i="18"/>
  <c r="J133" i="18"/>
  <c r="J134" i="18"/>
  <c r="J135" i="18"/>
  <c r="J113" i="18"/>
  <c r="J114" i="18"/>
  <c r="J115" i="18"/>
  <c r="J116" i="18"/>
  <c r="J117" i="18"/>
  <c r="J118" i="18"/>
  <c r="J119" i="18"/>
  <c r="J106" i="18"/>
  <c r="J107" i="18"/>
  <c r="J108" i="18"/>
  <c r="J109" i="18"/>
  <c r="J100" i="18"/>
  <c r="J101" i="18"/>
  <c r="J102" i="18"/>
  <c r="J92" i="18"/>
  <c r="J94" i="18"/>
  <c r="J87" i="18"/>
  <c r="J88" i="18"/>
  <c r="J79" i="18"/>
  <c r="J81" i="18"/>
  <c r="J83" i="18"/>
  <c r="J53" i="18"/>
  <c r="J54" i="18"/>
  <c r="J56" i="18"/>
  <c r="J45" i="18"/>
  <c r="J46" i="18"/>
  <c r="J47" i="18"/>
  <c r="J48" i="18"/>
  <c r="J49" i="18"/>
  <c r="J35" i="18"/>
  <c r="J36" i="18"/>
  <c r="J37" i="18"/>
  <c r="J38" i="18"/>
  <c r="J39" i="18"/>
  <c r="J40" i="18"/>
  <c r="J41" i="18"/>
  <c r="J25" i="18"/>
  <c r="J26" i="18"/>
  <c r="J27" i="18"/>
  <c r="J28" i="18"/>
  <c r="J29" i="18"/>
  <c r="J30" i="18"/>
  <c r="J31" i="18"/>
  <c r="J10" i="18"/>
  <c r="J11" i="18"/>
  <c r="J12" i="18"/>
  <c r="J13" i="18"/>
  <c r="J14" i="18"/>
  <c r="J15" i="18"/>
  <c r="J16" i="18"/>
  <c r="J17" i="18"/>
  <c r="J18" i="18"/>
  <c r="J19" i="18"/>
  <c r="J21" i="18"/>
  <c r="J415" i="18"/>
  <c r="I412" i="18"/>
  <c r="I376" i="18"/>
  <c r="I369" i="18"/>
  <c r="I358" i="18"/>
  <c r="I351" i="18"/>
  <c r="I342" i="18"/>
  <c r="I335" i="18"/>
  <c r="I325" i="18"/>
  <c r="I302" i="18"/>
  <c r="I291" i="18"/>
  <c r="I284" i="18"/>
  <c r="I279" i="18"/>
  <c r="I240" i="18"/>
  <c r="I232" i="18"/>
  <c r="I226" i="18"/>
  <c r="I214" i="18"/>
  <c r="I193" i="18"/>
  <c r="I180" i="18"/>
  <c r="I167" i="18"/>
  <c r="I159" i="18"/>
  <c r="I152" i="18"/>
  <c r="I135" i="18"/>
  <c r="I119" i="18"/>
  <c r="I109" i="18"/>
  <c r="I102" i="18"/>
  <c r="I94" i="18"/>
  <c r="I88" i="18"/>
  <c r="I83" i="18"/>
  <c r="I75" i="18"/>
  <c r="I56" i="18"/>
  <c r="I49" i="18"/>
  <c r="I41" i="18"/>
  <c r="I31" i="18"/>
  <c r="I21" i="18"/>
  <c r="I415" i="18"/>
</calcChain>
</file>

<file path=xl/sharedStrings.xml><?xml version="1.0" encoding="utf-8"?>
<sst xmlns="http://schemas.openxmlformats.org/spreadsheetml/2006/main" count="1120" uniqueCount="633">
  <si>
    <t>EZEQUIEL ARAIZA VICENCIO</t>
  </si>
  <si>
    <t>JUAN MANUEL RODRIGUEZ SANTANA</t>
  </si>
  <si>
    <t>LOURDES CURIEL FREGOSO</t>
  </si>
  <si>
    <t>LUZ MARIA GORDIAN GONZALEZ</t>
  </si>
  <si>
    <t>JUAN GIRALDO SANCHEZ GOMEZ</t>
  </si>
  <si>
    <t>HECTOR PEREZ GOMEZ</t>
  </si>
  <si>
    <t>LUIS ALBERTO PEREZ OLEA</t>
  </si>
  <si>
    <t>EDGAR GOMEZ BAÑUELOS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</si>
  <si>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</si>
  <si>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</si>
  <si>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</si>
  <si>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</si>
  <si>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</si>
  <si>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</si>
  <si>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</si>
  <si>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</si>
  <si>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</si>
  <si>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</si>
  <si>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</si>
  <si>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JORGE RENE NUÑEZ RODRIGUEZ</t>
  </si>
  <si>
    <t>ENRIQUE SOLIS VICENCIO</t>
  </si>
  <si>
    <t>JUAN DE DIOS VAZQUEZ ALFEREZ</t>
  </si>
  <si>
    <t>LORENZO LOPEZ LOPEZ</t>
  </si>
  <si>
    <t>IRIS ADRIANA CRUZ JOYA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</si>
  <si>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</si>
  <si>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</si>
  <si>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</si>
  <si>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</si>
  <si>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</si>
  <si>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</si>
  <si>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LAUREANO JOYA RAMOS</t>
  </si>
  <si>
    <t>FRANCISCO JAVIER CASTILLON RODRIGUEZ</t>
  </si>
  <si>
    <t>ALFREDO SOLIS</t>
  </si>
  <si>
    <t>RODRIGO BRAVO NUÑEZ</t>
  </si>
  <si>
    <t>EVER PEREZ GOMEZ</t>
  </si>
  <si>
    <t>MARCELINO ARAIZA RODRIGUEZ</t>
  </si>
  <si>
    <t>CARLOS ARAIZA GONZALEZ</t>
  </si>
  <si>
    <t>EZEQUIEL ARAIZA GONZALEZ</t>
  </si>
  <si>
    <t>MARCO ANTONIO GONZALEZ HARO</t>
  </si>
  <si>
    <t>JOSE HERMILO CRUZ SANCHEZ</t>
  </si>
  <si>
    <t>RAUL ANTONIO CARDENAS IBARRA</t>
  </si>
  <si>
    <t>LUIS SOLIS BRAVO</t>
  </si>
  <si>
    <t>JOAQUIN SOLIS MARTINEZ</t>
  </si>
  <si>
    <t>ONOFRE PLACITO GORDIAN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</si>
  <si>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</si>
  <si>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</si>
  <si>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</si>
  <si>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</si>
  <si>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</si>
  <si>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</si>
  <si>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</si>
  <si>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</si>
  <si>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HECTOR RANGEL CRUZ CRUZ</t>
  </si>
  <si>
    <t>SERGIO ALEJANDRO IBARRA DELGADO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</si>
  <si>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</si>
  <si>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</si>
  <si>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</si>
  <si>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</si>
  <si>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</si>
  <si>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</si>
  <si>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</si>
  <si>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</si>
  <si>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</si>
  <si>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</si>
  <si>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Nº  EMP.</t>
  </si>
  <si>
    <t>LUIS FELIPE FLORES LOPEZ</t>
  </si>
  <si>
    <t>LUIS RAMON RODRIGUEZ X</t>
  </si>
  <si>
    <t>RUBEN PLACITO JOYA</t>
  </si>
  <si>
    <t>LUIS ANTONIO  HERNANDEZ JOYA</t>
  </si>
  <si>
    <t>PAJR6103115N3</t>
  </si>
  <si>
    <t>CIMJ7202084FA</t>
  </si>
  <si>
    <t>FOCM820828EF3</t>
  </si>
  <si>
    <t>LEAS680707MV7</t>
  </si>
  <si>
    <t>LODS811102195</t>
  </si>
  <si>
    <t>GUPF6808211P3</t>
  </si>
  <si>
    <t>CALJ700725BS1</t>
  </si>
  <si>
    <t>PEGL560924MF5</t>
  </si>
  <si>
    <t>PEGH630729QQ2</t>
  </si>
  <si>
    <t>NURJ781211DW1</t>
  </si>
  <si>
    <t>SOVE540316BT6</t>
  </si>
  <si>
    <t>IARF460824D38</t>
  </si>
  <si>
    <t>VAAJ580308SH6</t>
  </si>
  <si>
    <t>LOLL661130E61</t>
  </si>
  <si>
    <t>CUJI8503098Z9</t>
  </si>
  <si>
    <t>ROLU681127BK5</t>
  </si>
  <si>
    <t>GOGA660830TB6</t>
  </si>
  <si>
    <t>CAGX650729TI0</t>
  </si>
  <si>
    <t>TARC660511B93</t>
  </si>
  <si>
    <t>AAVE881010QH7</t>
  </si>
  <si>
    <t>AURM790313N23</t>
  </si>
  <si>
    <t>GOGL750630V94</t>
  </si>
  <si>
    <t>BATI910422I93</t>
  </si>
  <si>
    <t>GOAN7001111P9</t>
  </si>
  <si>
    <t>CARH820415C91</t>
  </si>
  <si>
    <t>JORL620820294</t>
  </si>
  <si>
    <t>CARF750630IF7</t>
  </si>
  <si>
    <t>SOAL550112565</t>
  </si>
  <si>
    <t>BANR570313TE6</t>
  </si>
  <si>
    <t>PEGE580930H48</t>
  </si>
  <si>
    <t>AARM501130EL0</t>
  </si>
  <si>
    <t>GAMM670107NL0</t>
  </si>
  <si>
    <t>AAGC621104CNA</t>
  </si>
  <si>
    <t>AAGE470410AE3</t>
  </si>
  <si>
    <t>CAGX740908RQ0</t>
  </si>
  <si>
    <t>GOHM7208183M1</t>
  </si>
  <si>
    <t>CUSH700718JJ0</t>
  </si>
  <si>
    <t>CAIR880714AFA</t>
  </si>
  <si>
    <t>SAGJ7608286C5</t>
  </si>
  <si>
    <t>SOBL370825NY1</t>
  </si>
  <si>
    <t>SOMJ720816CW8</t>
  </si>
  <si>
    <t>FOLL730526GS6</t>
  </si>
  <si>
    <t>JAAA7411015Q1</t>
  </si>
  <si>
    <t>GOBE800323VB2</t>
  </si>
  <si>
    <t>SERG750421T34</t>
  </si>
  <si>
    <t>PAGO6207033N4</t>
  </si>
  <si>
    <t>PAGM550207F34</t>
  </si>
  <si>
    <t>AICJ8107108C4</t>
  </si>
  <si>
    <t>ROGF611102EG8</t>
  </si>
  <si>
    <t>GOAA480803IJ5</t>
  </si>
  <si>
    <t>PAJA7103269PA</t>
  </si>
  <si>
    <t>CARO620420VF6</t>
  </si>
  <si>
    <t>CARN581010418</t>
  </si>
  <si>
    <t>IARR531122IY7</t>
  </si>
  <si>
    <t>GOFA370729MV6</t>
  </si>
  <si>
    <t>RODJ580130MS3</t>
  </si>
  <si>
    <t>BEIF801207ND7</t>
  </si>
  <si>
    <t>GUMS530627UA7</t>
  </si>
  <si>
    <t>CUCH810106M65</t>
  </si>
  <si>
    <t>IADS820121KG3</t>
  </si>
  <si>
    <t>RESL871213BA9</t>
  </si>
  <si>
    <t>IOZR490525SD5</t>
  </si>
  <si>
    <t>DIGC560310650</t>
  </si>
  <si>
    <t>ROJR6212109X0</t>
  </si>
  <si>
    <t>RFC</t>
  </si>
  <si>
    <t>ROAH900807JE2</t>
  </si>
  <si>
    <t>CUGD680126BT4</t>
  </si>
  <si>
    <t>RAMIRO JOYA JOYA</t>
  </si>
  <si>
    <t>PEOL760708VX5</t>
  </si>
  <si>
    <t>AECA630820EP6</t>
  </si>
  <si>
    <t>SIQJ7306301D7</t>
  </si>
  <si>
    <t>JOJR7106032W5</t>
  </si>
  <si>
    <t>PECM8906228H8</t>
  </si>
  <si>
    <t>JOHN ALEJANDRO ROMERO CHAVEZ</t>
  </si>
  <si>
    <t>ROCJ840411PK2</t>
  </si>
  <si>
    <t>PRESTAMO PERSONAL</t>
  </si>
  <si>
    <t>JESSICA MOLINA FARIAS</t>
  </si>
  <si>
    <t>MOFJ811002R96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</si>
  <si>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</si>
  <si>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</si>
  <si>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</si>
  <si>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</si>
  <si>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</si>
  <si>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</si>
  <si>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</si>
  <si>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</si>
  <si>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</si>
  <si>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</si>
  <si>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</si>
  <si>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</si>
  <si>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</si>
  <si>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</si>
  <si>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</si>
  <si>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</si>
  <si>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</si>
  <si>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</si>
  <si>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</si>
  <si>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</si>
  <si>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</si>
  <si>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</si>
  <si>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</si>
  <si>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</si>
  <si>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</si>
  <si>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</si>
  <si>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</si>
  <si>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</si>
  <si>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</si>
  <si>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</si>
  <si>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</si>
  <si>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</si>
  <si>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</si>
  <si>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JORGE ARMANDO BAÑUELOS CASTILLON</t>
  </si>
  <si>
    <t>DANIEL DE JESUS CARDENAS GARCIA</t>
  </si>
  <si>
    <t>NATALIA ZEPEDA GONZALEZ</t>
  </si>
  <si>
    <t>TOTALES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</si>
  <si>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</si>
  <si>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</si>
  <si>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</si>
  <si>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</si>
  <si>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</si>
  <si>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</si>
  <si>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</si>
  <si>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CUFL870103848</t>
  </si>
  <si>
    <t>CAGL930504</t>
  </si>
  <si>
    <t>ROSJ880512HTO</t>
  </si>
  <si>
    <t>RODC730323QC7</t>
  </si>
  <si>
    <t>ADRIANA ARACELI CARDENAS GARCIA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</si>
  <si>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</si>
  <si>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</si>
  <si>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</si>
  <si>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</si>
  <si>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</si>
  <si>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</si>
  <si>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</si>
  <si>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TAPA890404JIS</t>
  </si>
  <si>
    <t>GOGM620621JF0</t>
  </si>
  <si>
    <t>IACE880212KK4</t>
  </si>
  <si>
    <t>BARS9104078M8</t>
  </si>
  <si>
    <t>ZEGN910621RY7</t>
  </si>
  <si>
    <t>SUPERVISOR DE ASEO PUBLICO</t>
  </si>
  <si>
    <t>VESJ8107057L0</t>
  </si>
  <si>
    <t>MARIO EDUARDO VILLALOBOS GORDIAN</t>
  </si>
  <si>
    <t>VIGM900301A64</t>
  </si>
  <si>
    <t>PAAI890608776</t>
  </si>
  <si>
    <t>MOGO780309UM1</t>
  </si>
  <si>
    <t>HECTOR SAUL CRUZ IBARRA</t>
  </si>
  <si>
    <t>CUIH810606254</t>
  </si>
  <si>
    <t>JORGE CHINA MATA</t>
  </si>
  <si>
    <t>ANGELA ISABEL SILVA GRIJALVA</t>
  </si>
  <si>
    <t>SIGA941210QQ3</t>
  </si>
  <si>
    <t>HEAA8012024J0</t>
  </si>
  <si>
    <t>SORL821113TW5</t>
  </si>
  <si>
    <t>VECJ710603T74</t>
  </si>
  <si>
    <t>VIGR670727AY0</t>
  </si>
  <si>
    <t>RIGOBERTO NIÑO OLIVERA</t>
  </si>
  <si>
    <t>NIOR8901109NO</t>
  </si>
  <si>
    <t>TOMAS SOTO ALVAREZ</t>
  </si>
  <si>
    <t>MARIO ALEJANDRO AGUIRRE ROMERO</t>
  </si>
  <si>
    <t>CONTRALOR</t>
  </si>
  <si>
    <t>CAGD830530KP1</t>
  </si>
  <si>
    <t>BACJ630520E46</t>
  </si>
  <si>
    <t>AAIM7205101R6</t>
  </si>
  <si>
    <t>HUGO OSWALDO ROBLES ARAIZA</t>
  </si>
  <si>
    <t>SILVIA SINTA JIMENEZ</t>
  </si>
  <si>
    <t>SIJS830216EH4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</si>
  <si>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</si>
  <si>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</si>
  <si>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</si>
  <si>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</si>
  <si>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</si>
  <si>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</si>
  <si>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JEFE DE COMPRAS</t>
  </si>
  <si>
    <t>OFICIAL MAYOR ADMINISTRATIVO</t>
  </si>
  <si>
    <t>INSPECTOR GANADERIA</t>
  </si>
  <si>
    <t>MEDICO MUNICIPAL</t>
  </si>
  <si>
    <t>AGENTE OPERATIVO  A</t>
  </si>
  <si>
    <t>GARA721102SS9</t>
  </si>
  <si>
    <t>RASC900217K7A</t>
  </si>
  <si>
    <t>ANTOANI  ISAEL HERNANDEZ ARAIZA</t>
  </si>
  <si>
    <t>GILBERTO DIAZ JURADO</t>
  </si>
  <si>
    <t>DIJG960417E32</t>
  </si>
  <si>
    <t>GABRIELA LORENZO GUZMAN</t>
  </si>
  <si>
    <t>LOGG901121H18</t>
  </si>
  <si>
    <t>DIRI8407159L9</t>
  </si>
  <si>
    <t>JEFE DE CATASTRO</t>
  </si>
  <si>
    <t>CINTHIA GABRIELA HERRERA RODRIGUEZ</t>
  </si>
  <si>
    <t>HERC970924P69</t>
  </si>
  <si>
    <t>CUGS850702FV0</t>
  </si>
  <si>
    <t>DIRECTOR DE CULTURA</t>
  </si>
  <si>
    <t>LODR750322KP7</t>
  </si>
  <si>
    <t>DIRECTOR DE OBRAS PUBLICAS</t>
  </si>
  <si>
    <t>AUXILIAR DE PREV. SOCIAL DEL DELITO Y VINCULACION CIUDADANA</t>
  </si>
  <si>
    <t>DANIELA CASTILLO AVENDAÑO</t>
  </si>
  <si>
    <t>CAAD971220620</t>
  </si>
  <si>
    <t>ASISTENTE</t>
  </si>
  <si>
    <t>JOSSUE ISAAC CORONA GUDIÑO</t>
  </si>
  <si>
    <t>COGJ850421NP7</t>
  </si>
  <si>
    <t>BACS880206CB9</t>
  </si>
  <si>
    <t>EVELIA PIÑA BERNAL</t>
  </si>
  <si>
    <t>MAURA LETICIA QUINTERO ESPINOZA</t>
  </si>
  <si>
    <t>QUEM700115229</t>
  </si>
  <si>
    <t>MARGARITA ZARAGOZA PEREZ</t>
  </si>
  <si>
    <t>ZAPM951025VC3</t>
  </si>
  <si>
    <t>PIBE851209P51</t>
  </si>
  <si>
    <t>JORGE ALFREDO ROMERO  HERRERA</t>
  </si>
  <si>
    <t>ROHA890915372</t>
  </si>
  <si>
    <t>EDGAR GARCIA JOYA</t>
  </si>
  <si>
    <t>GAJE630517DE6</t>
  </si>
  <si>
    <t>JOSE NEREO CRUZ LORENZO</t>
  </si>
  <si>
    <t>CULN610625P20</t>
  </si>
  <si>
    <t>ADILENE MARIBEL GUZMAN RODRIGUEZ</t>
  </si>
  <si>
    <t>GURA8807032B4</t>
  </si>
  <si>
    <t>RAFAEL ESPARZA RUIZ</t>
  </si>
  <si>
    <t>EARR7704162S7</t>
  </si>
  <si>
    <t>IRAK DAGOBERTO DIAZ RAMOS</t>
  </si>
  <si>
    <t>BENIGNO RAMOS GUERRERO</t>
  </si>
  <si>
    <t>RAGB810213PD7</t>
  </si>
  <si>
    <t>LUIS RODRIGO NUÑEZ GOMEZ</t>
  </si>
  <si>
    <t>NUGL7510225J5</t>
  </si>
  <si>
    <t>ROAE520806HL4</t>
  </si>
  <si>
    <t>EUTIQUIO  RODRIGUEZ ANDRADE</t>
  </si>
  <si>
    <t>SECRETARIA "B"</t>
  </si>
  <si>
    <t>PRESIDENTE</t>
  </si>
  <si>
    <t>PRISCILIANO RAMIREZ GORDIAN</t>
  </si>
  <si>
    <t>RAGP831025KL7</t>
  </si>
  <si>
    <t>GABRIEL CAMPOS PEÑA</t>
  </si>
  <si>
    <t>CAPG770711MQ0</t>
  </si>
  <si>
    <t>FIDENCIO RIVAS RIVAS</t>
  </si>
  <si>
    <t>RIRF780501MX9</t>
  </si>
  <si>
    <t>KAREN ALEJANDRA VENTURA LOPEZ ARAIZA</t>
  </si>
  <si>
    <t>LOAK720702RR3</t>
  </si>
  <si>
    <t>ELENO YAMELIK ARAIZA NOYOLA</t>
  </si>
  <si>
    <t>AANE870811QN2</t>
  </si>
  <si>
    <t>MARIA GRACIELA OROZCO BELMAN</t>
  </si>
  <si>
    <t>MANUEL RAMOS CASTILLON</t>
  </si>
  <si>
    <t>MARIA LUISA GUERRA JOYA</t>
  </si>
  <si>
    <t>EVANGELINA JOYA RODRIGUEZ</t>
  </si>
  <si>
    <t>LOURDES OLIVERA MORENO</t>
  </si>
  <si>
    <t>NOE RODRIGUEZ RAMOS</t>
  </si>
  <si>
    <t>CELESTE LORENZO LORENZO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</si>
  <si>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</si>
  <si>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</si>
  <si>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</si>
  <si>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</si>
  <si>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</si>
  <si>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</si>
  <si>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</si>
  <si>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</si>
  <si>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SUBDIRECTOR DE OBRAS PUBLICAS</t>
  </si>
  <si>
    <t>DIRECTOR DE PROGRAMAS ESTRATEGICOS</t>
  </si>
  <si>
    <t>KEVIN URIEL GOMEZ GORDIAN</t>
  </si>
  <si>
    <t>GOGK900818N28</t>
  </si>
  <si>
    <t>SECRETARIO PARTICULAR A</t>
  </si>
  <si>
    <t>SECRETARIO PARTICULAR B</t>
  </si>
  <si>
    <t>MODULO DE MAQUINARIA</t>
  </si>
  <si>
    <t>BESA8312142P0</t>
  </si>
  <si>
    <t>MARCOS RAMON OCAMPO QUINTERO</t>
  </si>
  <si>
    <t>OAQM8402027B4</t>
  </si>
  <si>
    <t>REGIDORES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</si>
  <si>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</si>
  <si>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</si>
  <si>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</si>
  <si>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</si>
  <si>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</si>
  <si>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</si>
  <si>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</si>
  <si>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</si>
  <si>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</si>
  <si>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</si>
  <si>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</si>
  <si>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</si>
  <si>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</si>
  <si>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</si>
  <si>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</si>
  <si>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PROGRAMAS ESTRATEGICOS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</si>
  <si>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</si>
  <si>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</si>
  <si>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</si>
  <si>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</si>
  <si>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</si>
  <si>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</si>
  <si>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</si>
  <si>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</si>
  <si>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</si>
  <si>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>CUJA881112BT8</t>
  </si>
  <si>
    <t xml:space="preserve">MANTENIMIENTO  </t>
  </si>
  <si>
    <t>BACM8008014W1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</si>
  <si>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</si>
  <si>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</si>
  <si>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</si>
  <si>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</si>
  <si>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</si>
  <si>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</si>
  <si>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</si>
  <si>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</si>
  <si>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</si>
  <si>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</si>
  <si>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</si>
  <si>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</si>
  <si>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</si>
  <si>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RORN600523178</t>
  </si>
  <si>
    <t>GUJL631112V43</t>
  </si>
  <si>
    <t>JORE810901V89</t>
  </si>
  <si>
    <t>OOBG830626FG6</t>
  </si>
  <si>
    <t>LOLC741125NL4</t>
  </si>
  <si>
    <t>OIML691230DPA</t>
  </si>
  <si>
    <t>LOCA741001GT4</t>
  </si>
  <si>
    <t>RACM720907IS9</t>
  </si>
  <si>
    <t>JESUS ROMERO PEREZ</t>
  </si>
  <si>
    <t>ROPJ561228</t>
  </si>
  <si>
    <t>VERONICA JOYA RODRIGUEZ</t>
  </si>
  <si>
    <t>ISMAEL GARCIA JOYA</t>
  </si>
  <si>
    <t>GAJI640214KX4</t>
  </si>
  <si>
    <t>JOSE ANGEL LORENZO CASTILLON</t>
  </si>
  <si>
    <t>ARNOLDO CAMPOS VALDOVINOS</t>
  </si>
  <si>
    <t>ENCARGADO DE LA DIRECCION DE SEGURIDAD PUBLICA</t>
  </si>
  <si>
    <t>GILBERTO RODRIGUEZ URRUTIA</t>
  </si>
  <si>
    <t>ENCARGADO DE LA UNIDAD DE REHABILITACION MUNICIPAL</t>
  </si>
  <si>
    <t>ROUG9110194V8</t>
  </si>
  <si>
    <t>AGENTE OPERATIVO A</t>
  </si>
  <si>
    <t>MUNICIPIO DE CABO CORRIENTES JALISCO</t>
  </si>
  <si>
    <t>ADMINISTRACION  2018 - 2021</t>
  </si>
  <si>
    <t>PLAZA  CON PERMISO</t>
  </si>
  <si>
    <t xml:space="preserve">ADMINISTRADOR DE RASTRO </t>
  </si>
  <si>
    <t>SECRETARO TECNICO</t>
  </si>
  <si>
    <t>CHOFER DE PRESIDENCIA</t>
  </si>
  <si>
    <t>RICARDO JULIAN MACEDO BAUMGARTEN</t>
  </si>
  <si>
    <t>MABR520201F9A</t>
  </si>
  <si>
    <t>EDSON OSVALDO CASITLLON MORA</t>
  </si>
  <si>
    <t>CAME9403016X1</t>
  </si>
  <si>
    <t>JEFE DE CONTABILIDAD</t>
  </si>
  <si>
    <t>PLAZA VACANTE</t>
  </si>
  <si>
    <t>OSCAR CASTILLON ROMERO</t>
  </si>
  <si>
    <t>CARO540923R74</t>
  </si>
  <si>
    <t>LINDA CRYSTAL ASENCIO</t>
  </si>
  <si>
    <t>AELI840512C69</t>
  </si>
  <si>
    <t>ALEXIS IVAN RODRIGUEZ ORTEGA</t>
  </si>
  <si>
    <t>ROOA920225R38</t>
  </si>
  <si>
    <t>LUIS FERNANDO GARCIA COVARRUBIAS</t>
  </si>
  <si>
    <t>GACL850120GY8</t>
  </si>
  <si>
    <t>JESUS JOYA DAVILA</t>
  </si>
  <si>
    <t>JODJ840903BN4</t>
  </si>
  <si>
    <t>CINTHIA NAZARET AMARAL ESQUIVEL</t>
  </si>
  <si>
    <t>AAEC920112FB4</t>
  </si>
  <si>
    <t>SOGA860128IT8</t>
  </si>
  <si>
    <t>TOHE9202105V7</t>
  </si>
  <si>
    <t>FRANCISCO JAVIER LOPEZ ESPINOZA</t>
  </si>
  <si>
    <t>LOEF890927SR9</t>
  </si>
  <si>
    <t>MERCEDES GONZALEZ HERNANDEZ</t>
  </si>
  <si>
    <t>PARAMEDICO</t>
  </si>
  <si>
    <t>GOHM850316632</t>
  </si>
  <si>
    <t>JENIFFER ZAMANTHA ARAIZA CURIEL</t>
  </si>
  <si>
    <t>AACJ9102148C6</t>
  </si>
  <si>
    <t>JOSE MARIA SOLIS RODRIGUEZ</t>
  </si>
  <si>
    <t>SUB-DIRECTOR DE SERVICIOS PUBLICOS MUNICPALES</t>
  </si>
  <si>
    <t>SORM750409532</t>
  </si>
  <si>
    <t>DIRECTOR DE TURISMO</t>
  </si>
  <si>
    <t>DIRECTOR DE LA UNIDAD DE TRANSPARENCIA Y OFICIALIA DE PARTES</t>
  </si>
  <si>
    <t>SUB-DIRECTOR  DE PROTECCION CIVIL</t>
  </si>
  <si>
    <t>ALBERTO HERNANDEZ DE LA CRUZ</t>
  </si>
  <si>
    <t>HECA810224L79</t>
  </si>
  <si>
    <t>SERGIO SOTO ALVAREZ</t>
  </si>
  <si>
    <t>SOAS980719FZ8</t>
  </si>
  <si>
    <t>ALBERTO SAHADE CORTES</t>
  </si>
  <si>
    <t>ASESOR JURIDICO</t>
  </si>
  <si>
    <t>SACA760620455</t>
  </si>
  <si>
    <t>J. JESUS CASTAÑEDA PEÑA</t>
  </si>
  <si>
    <t>CAPJ4506261B1</t>
  </si>
  <si>
    <t>ROGELIO JOYA CRUZ</t>
  </si>
  <si>
    <t>JOCR921203LH4</t>
  </si>
  <si>
    <t>JAVIER FABIAN VENTURA</t>
  </si>
  <si>
    <t>FAVJ730121551</t>
  </si>
  <si>
    <t>LILLIA HAYDEE MUÑOZ BECERRA</t>
  </si>
  <si>
    <t>DIRECTORA DE CADI</t>
  </si>
  <si>
    <t>MUBL8010088P1</t>
  </si>
  <si>
    <t>CENTRO DE APRENDIZAJE Y DESARROLLO INFANTIL</t>
  </si>
  <si>
    <t>SECRETARO TECNICO DE LA COMUR</t>
  </si>
  <si>
    <t>IRIS MARIANA AMARAL HERNANDEZ</t>
  </si>
  <si>
    <t>AAHI94O428Q2A</t>
  </si>
  <si>
    <t>SUSANA DANIELA RENTERIA</t>
  </si>
  <si>
    <t>OSVALDO MARISCAL AMARAL</t>
  </si>
  <si>
    <t>MAAO990306279</t>
  </si>
  <si>
    <t>RESU780909AN9</t>
  </si>
  <si>
    <t>VICTOR GARCIA HERNANDEZ</t>
  </si>
  <si>
    <t>GAHV6807016A8</t>
  </si>
  <si>
    <t>ENGARGADO DEL AGUA POTABLE</t>
  </si>
  <si>
    <t>ELIAS NOE SOTO TAPIA</t>
  </si>
  <si>
    <t>JAVIER MOISES SOLIS IBARRA</t>
  </si>
  <si>
    <t>HELADIO RODRIGUEZ GONZALEZ</t>
  </si>
  <si>
    <t>ROGH800529JZ0</t>
  </si>
  <si>
    <t>SAORI BENITEZ RENTERIA</t>
  </si>
  <si>
    <t>BERS9509058EA</t>
  </si>
  <si>
    <t>SOTE810906KP2</t>
  </si>
  <si>
    <t>SOIJ811130D33</t>
  </si>
  <si>
    <t>ASESOR CONTABLE</t>
  </si>
  <si>
    <t xml:space="preserve"> </t>
  </si>
  <si>
    <t>LUIS DAVID VARGAS RODRIGUEZ</t>
  </si>
  <si>
    <t>ENCARGADO DEL INSTITUTO DE LA JUVENTUD</t>
  </si>
  <si>
    <t>VARL940901120</t>
  </si>
  <si>
    <t>ARIANA ERENDIRA BAÑUELOS GOMEZ</t>
  </si>
  <si>
    <t>BAGA880831RBA</t>
  </si>
  <si>
    <t>GILBERTO GOMEZ GORDIAN</t>
  </si>
  <si>
    <t>GOGG581005D39</t>
  </si>
  <si>
    <t>JOSE ALFREDO GALINDO VELTRAN</t>
  </si>
  <si>
    <t>GAVA001227359</t>
  </si>
  <si>
    <t>GADP960313K´5</t>
  </si>
  <si>
    <t>LUZ ADELA RODRIGUEZ CASTILLON</t>
  </si>
  <si>
    <t>ROCL9101294S4</t>
  </si>
  <si>
    <t>CINDY DANIARI GONZALEZ BETANCOURT</t>
  </si>
  <si>
    <t>GOBC920525EI6</t>
  </si>
  <si>
    <t>ROBERTO CARLOS GARCIA RODRIGUEZ</t>
  </si>
  <si>
    <t>GARR940720</t>
  </si>
  <si>
    <t>SALVADOR CHAVEZ GONZALEZ</t>
  </si>
  <si>
    <t>ENCARGADO DE AGUA POTABLE</t>
  </si>
  <si>
    <t>CAGS551117</t>
  </si>
  <si>
    <t>DIRECTOR DE INFORMATICA</t>
  </si>
  <si>
    <t>JEFE DE PROGRAMAS SOCIALES</t>
  </si>
  <si>
    <t>FELICITAS MANRIQUEZ NAVA</t>
  </si>
  <si>
    <t>MANF780622965</t>
  </si>
  <si>
    <t>SECRETARIA B</t>
  </si>
  <si>
    <t>DIRECTORA DE EDUCACION</t>
  </si>
  <si>
    <t>JOSE IGNACIO AGUIRRE HERNANDEZ</t>
  </si>
  <si>
    <t>AUHI880315GZ9</t>
  </si>
  <si>
    <t>VABP971106</t>
  </si>
  <si>
    <t>SOAT870327S30</t>
  </si>
  <si>
    <t>PENSIONES Y/O JUBILACIONES</t>
  </si>
  <si>
    <t>DISEÑADOR</t>
  </si>
  <si>
    <t>INFORMATICA Y COMUNICACIÓN SOCIAL</t>
  </si>
  <si>
    <t>GABRIEL IBARRA ROBLES</t>
  </si>
  <si>
    <t>IARG500619DJ2</t>
  </si>
  <si>
    <t>OPERADOR DE AMBULANCIA</t>
  </si>
  <si>
    <t>ENCARGADO DE BALLET TIUTL</t>
  </si>
  <si>
    <t>AUXILIAR DE BALLET TIUTL</t>
  </si>
  <si>
    <t>INSTRUCTOR DE MARIACHI</t>
  </si>
  <si>
    <t>INSTRUCTOR DE PINTURA</t>
  </si>
  <si>
    <t>INSTRUCTOR BALLET FOLCLORICO CABO CORRIENTES</t>
  </si>
  <si>
    <t>INSTRUCTOR DE BALLET FOLCLORICO YELAPA</t>
  </si>
  <si>
    <t>INSTRUCTOR ESCULTURA EN BARRO</t>
  </si>
  <si>
    <t>INSTRUCTOR ARTISTICO</t>
  </si>
  <si>
    <t>JUAN RAMON ARAIZA RIZO</t>
  </si>
  <si>
    <t>AARJ780106619</t>
  </si>
  <si>
    <t>SEGURIDAD PUBLICA</t>
  </si>
  <si>
    <t>CUENTA</t>
  </si>
  <si>
    <t>JOSE RAMIRO CASTILLON RODRIGUEZ</t>
  </si>
  <si>
    <t>SAVANNAH SANCHAY ROBLES RODRIGUEZ</t>
  </si>
  <si>
    <t>MAGDA VIANEY ESPINOSA AVILA</t>
  </si>
  <si>
    <t>SEGISMUNDO JOYA ESTRADA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</si>
  <si>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</si>
  <si>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</si>
  <si>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</si>
  <si>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</si>
  <si>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</si>
  <si>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</si>
  <si>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</si>
  <si>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CARR960902UH6</t>
  </si>
  <si>
    <t>GAMM900530UN1</t>
  </si>
  <si>
    <t>EIAM820512DTA</t>
  </si>
  <si>
    <t>CAAT710804RU1</t>
  </si>
  <si>
    <t>PECI940803UV7</t>
  </si>
  <si>
    <t>PAJH7304069Q3</t>
  </si>
  <si>
    <t>JOES560501L90</t>
  </si>
  <si>
    <t>RORS970623I58</t>
  </si>
  <si>
    <t>SIGJ7505065Y9</t>
  </si>
  <si>
    <t>CAAK951016T62</t>
  </si>
  <si>
    <t>PERLA PAOLA VAZQUEZ BETANCOURT</t>
  </si>
  <si>
    <t>LUIS GILDARDO REYNOZO SALGADO</t>
  </si>
  <si>
    <t>NORMAN DANIEL GONZALEZ GORDIAN</t>
  </si>
  <si>
    <t>GOGD950321F42</t>
  </si>
  <si>
    <t>ALDO PAUL OCHOA GOMEZ</t>
  </si>
  <si>
    <t>OOGA801105</t>
  </si>
  <si>
    <t>PLAZA CON PERMISO</t>
  </si>
  <si>
    <t>PERSONAL ADMINISTRATIVO Y SEGURIDAD PUBLICA</t>
  </si>
  <si>
    <t>OSCAR ALEJANDRO ALCARAZ SERNA</t>
  </si>
  <si>
    <t>AASO880930VD9</t>
  </si>
  <si>
    <t>JESUS GABRIEL MORA SOLIS</t>
  </si>
  <si>
    <t>MOSJ010711LZ9</t>
  </si>
  <si>
    <t>CUENTA PUBLICA</t>
  </si>
  <si>
    <t>JOSE DE JESUS QUINTERO GOMEZ</t>
  </si>
  <si>
    <t>MIGUEL ANGEL PANTOJA ARIAS</t>
  </si>
  <si>
    <t>JUAN ANTONIO SALCEDO PADILLA</t>
  </si>
  <si>
    <t>MANTENIMIENTO A</t>
  </si>
  <si>
    <t>JEFE DE ELECTRICISTAS</t>
  </si>
  <si>
    <t>SAPJ800922HB9</t>
  </si>
  <si>
    <t>PAAM711224K47</t>
  </si>
  <si>
    <t>QUGJ930512TN2</t>
  </si>
  <si>
    <t>OBRAS PUBLICAS Y PLANEACION Y DESARROLLO URBANO</t>
  </si>
  <si>
    <t>DESARROLLO SOCIAL Y PARTICIPACION CIUDADANA</t>
  </si>
  <si>
    <t>SUBDIRECTOR DE DESARROLLO SOCIAL Y PARTICIPACION CIUDADANA</t>
  </si>
  <si>
    <t>DIRECTOR DE DESARROLLO SOCIAL Y PARTICIPACION CIUDADANA</t>
  </si>
  <si>
    <t>CHOFER A</t>
  </si>
  <si>
    <t>AGENTE  OPERATIVO</t>
  </si>
  <si>
    <t>AERD830626AZ8</t>
  </si>
  <si>
    <t>DANIEL ALONSO ARREOLA RIOS</t>
  </si>
  <si>
    <t>JUEZ MUNICIPAL</t>
  </si>
  <si>
    <t>SECRETARIO DE ACUERDOS</t>
  </si>
  <si>
    <t>NOTIFICADOR DE JUEZ MPAL.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</si>
  <si>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</si>
  <si>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</si>
  <si>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</si>
  <si>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</si>
  <si>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</si>
  <si>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</si>
  <si>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</si>
  <si>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JOSE LUIS ROMERO AMARAL</t>
  </si>
  <si>
    <t>ROAL500826ME5</t>
  </si>
  <si>
    <t>JEFE DE PROMOCION ECONOMICA</t>
  </si>
  <si>
    <t>ROMM820528ULA</t>
  </si>
  <si>
    <t>MIGUEL TRINIDAD RODRIGUEZ MONTERO</t>
  </si>
  <si>
    <t>DIRECTOR DE DEPORTES</t>
  </si>
  <si>
    <t>JORV721205UHA</t>
  </si>
  <si>
    <t>JOSE ADAN SOTO GONZALEZ</t>
  </si>
  <si>
    <t>EUSEBIO LUNA FLORES</t>
  </si>
  <si>
    <t>LUFE6908174U1</t>
  </si>
  <si>
    <t>CAMP740512 K11</t>
  </si>
  <si>
    <t>SECRETARIA CONTABLE</t>
  </si>
  <si>
    <t>ROSA ISELA SOLIS VELASCO</t>
  </si>
  <si>
    <t>SOVR780620J94</t>
  </si>
  <si>
    <t>JOSE DE JESUS NAVARRO CORONA</t>
  </si>
  <si>
    <t>NACJ5710299L4</t>
  </si>
  <si>
    <t>JUAN DIEGO CAMPOS RODRIGUEZ</t>
  </si>
  <si>
    <t>CARJ810210R53</t>
  </si>
  <si>
    <t>JULIAN GUSTAVO GALINDO VELTRAN</t>
  </si>
  <si>
    <t>FELIPE DE JESUS BARAJAS GARCIA</t>
  </si>
  <si>
    <t>JORGE HERNANDEZ RIOS</t>
  </si>
  <si>
    <t>HERJ871129UZ4</t>
  </si>
  <si>
    <t>SOGE760114T94</t>
  </si>
  <si>
    <t>MARIA ERENDIDA SOTO GONZALEZ</t>
  </si>
  <si>
    <t>SIRM701016FF3</t>
  </si>
  <si>
    <t>MIGUEL ANGEL SILVA RAMIREZ</t>
  </si>
  <si>
    <t>JUAN BAÑUELOS FREGOSO</t>
  </si>
  <si>
    <t>BAFJ650624V77</t>
  </si>
  <si>
    <t>JOSE GUADALUPE GONZALEZ HERNANDEZ</t>
  </si>
  <si>
    <t>GOHG811213R79</t>
  </si>
  <si>
    <t>MARIBEL NUÑEZ ESPARZA</t>
  </si>
  <si>
    <t>NUEM841002SH2</t>
  </si>
  <si>
    <t>DIRECTOR DE JURIDICO</t>
  </si>
  <si>
    <t>LUIS ANGEL VILLALOBOS GORDIAN</t>
  </si>
  <si>
    <t>VIGL010521J22</t>
  </si>
  <si>
    <t>OMAR DE JESUS GARCIA</t>
  </si>
  <si>
    <t>JEG0820323GZ0</t>
  </si>
  <si>
    <t>OSWALDO YUBAN CRUZ CRUZ</t>
  </si>
  <si>
    <t>CUCO971023K91</t>
  </si>
  <si>
    <t>ARMANDO JOYA RIVERA</t>
  </si>
  <si>
    <t>JORA610908FE1</t>
  </si>
  <si>
    <t>JOSE MANUEL PANTOJA ARIAS</t>
  </si>
  <si>
    <t>PAAM640813910</t>
  </si>
  <si>
    <t>RAMIRO PEÑALOZA QUEZADA</t>
  </si>
  <si>
    <t>PEQR970317EQ8</t>
  </si>
  <si>
    <t>CALCULO DE AGUINALDO 2020 Y PROPORCIONES</t>
  </si>
  <si>
    <t>AGUINALDO 2020 Y PROPORCIONES</t>
  </si>
  <si>
    <t>JOSE DE JESUS DELGADO VALDEZ</t>
  </si>
  <si>
    <t>ELBA LUCERO LEPE QUINTERO</t>
  </si>
  <si>
    <t>RAFAEL RIOS RAYA</t>
  </si>
  <si>
    <t>RIRR730429ME0</t>
  </si>
  <si>
    <t>LEQE850920BU6</t>
  </si>
  <si>
    <t>ROSALIO CASTILLON RODRIGUEZ</t>
  </si>
  <si>
    <t>CARR921026</t>
  </si>
  <si>
    <t xml:space="preserve">ENLACE DE PROGRAMAS </t>
  </si>
  <si>
    <t>ROSA MARIA ROMERO PEREZ</t>
  </si>
  <si>
    <t>ADRIAN VELASCO RODRIGUEZ</t>
  </si>
  <si>
    <t>CLAUDIA YANELI RODRIGUEZ MENDOZA</t>
  </si>
  <si>
    <t>BRAYAN DAVID CALVILLO HINOJOSA</t>
  </si>
  <si>
    <t>CAHB000320H15</t>
  </si>
  <si>
    <t>*+455+5+/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</si>
</sst>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9" fillId="0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center" vertical="center"/>
    </xf>
    <xf numFmtId="165" fontId="10" fillId="0" borderId="0" xfId="1" applyFont="1" applyFill="1" applyBorder="1" applyAlignment="1">
      <alignment horizontal="center" vertical="center"/>
    </xf>
    <xf numFmtId="165" fontId="9" fillId="0" borderId="0" xfId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64" fontId="10" fillId="0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5" fontId="0" fillId="0" borderId="0" xfId="0" applyNumberForma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5" fontId="9" fillId="0" borderId="0" xfId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5" fontId="0" fillId="0" borderId="0" xfId="0" applyNumberFormat="1" applyFill="1" applyBorder="1" applyAlignment="1">
      <alignment horizontal="left" vertical="center" wrapText="1"/>
    </xf>
    <xf numFmtId="17" fontId="0" fillId="0" borderId="0" xfId="0" applyNumberFormat="1" applyFill="1" applyAlignment="1">
      <alignment horizontal="left" vertical="center"/>
    </xf>
    <xf numFmtId="0" fontId="10" fillId="0" borderId="0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165" fontId="9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CCFF"/>
      <color rgb="FFFF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577850</xdr:colOff>
      <xdr:row>0</xdr:row>
      <xdr:rowOff>209241</xdr:rowOff>
    </xdr:from>
    <xdr:to>
      <xdr:col>2</xdr:col>
      <xdr:colOff>584199</xdr:colOff>
      <xdr:row>4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850" y="209241"/>
          <a:ext cx="1276349" cy="1213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6"/>
  <sheetViews>
    <sheetView tabSelected="1" topLeftCell="A409" zoomScale="75" zoomScaleNormal="75" workbookViewId="0">
      <selection activeCell="K425" sqref="K425"/>
    </sheetView>
  </sheetViews>
  <sheetFormatPr baseColWidth="10" defaultColWidth="11.44140625" defaultRowHeight="14.4" x14ac:dyDescent="0.3"/>
  <cols>
    <col min="1" max="1" width="5.6640625" style="60" customWidth="1"/>
    <col min="2" max="2" width="19" style="89" customWidth="1"/>
    <col min="3" max="3" width="41.109375" style="87" customWidth="1"/>
    <col min="4" max="4" width="34.33203125" style="87" customWidth="1"/>
    <col min="5" max="5" width="24.6640625" style="88" customWidth="1"/>
    <col min="6" max="6" width="6.6640625" style="60" customWidth="1"/>
    <col min="7" max="7" width="13.44140625" style="60" customWidth="1"/>
    <col min="8" max="8" width="17.88671875" style="60" customWidth="1"/>
    <col min="9" max="9" width="17" style="60" customWidth="1"/>
    <col min="10" max="10" width="22.6640625" style="60" customWidth="1"/>
    <col min="11" max="11" width="27.88671875" style="46" customWidth="1"/>
    <col min="12" max="16384" width="11.44140625" style="2"/>
  </cols>
  <sheetData>
    <row r="1" spans="1:11" ht="31.2" x14ac:dyDescent="0.3">
      <c r="A1" s="94" t="s">
        <v>389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25.8" x14ac:dyDescent="0.3">
      <c r="A2" s="96" t="s">
        <v>390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25.8" x14ac:dyDescent="0.3">
      <c r="A3" s="96" t="s">
        <v>540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ht="25.8" x14ac:dyDescent="0.3">
      <c r="A4" s="51"/>
      <c r="B4" s="51"/>
      <c r="C4" s="51"/>
      <c r="D4" s="52"/>
      <c r="E4" s="51"/>
      <c r="F4" s="51"/>
      <c r="G4" s="51"/>
      <c r="H4" s="51"/>
      <c r="I4" s="51"/>
      <c r="J4" s="51"/>
    </row>
    <row r="5" spans="1:11" ht="33.6" x14ac:dyDescent="0.3">
      <c r="A5" s="97" t="s">
        <v>617</v>
      </c>
      <c r="B5" s="97"/>
      <c r="C5" s="97"/>
      <c r="D5" s="97"/>
      <c r="E5" s="97"/>
      <c r="F5" s="97"/>
      <c r="G5" s="97"/>
      <c r="H5" s="97"/>
      <c r="I5" s="97"/>
      <c r="J5" s="97"/>
    </row>
    <row r="6" spans="1:11" ht="33.6" x14ac:dyDescent="0.3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1" x14ac:dyDescent="0.3">
      <c r="A7" s="53"/>
      <c r="B7" s="54"/>
      <c r="C7" s="55"/>
      <c r="D7" s="55"/>
      <c r="E7" s="56"/>
      <c r="F7" s="57"/>
      <c r="G7" s="57"/>
      <c r="H7" s="57"/>
      <c r="I7" s="57"/>
      <c r="J7" s="57"/>
    </row>
    <row r="8" spans="1:11" ht="28.8" x14ac:dyDescent="0.3">
      <c r="A8" s="90" t="s">
        <v>327</v>
      </c>
      <c r="B8" s="90"/>
      <c r="C8" s="90"/>
      <c r="D8" s="90"/>
      <c r="E8" s="90"/>
      <c r="F8" s="90"/>
      <c r="G8" s="90"/>
      <c r="H8" s="90"/>
      <c r="I8" s="90"/>
      <c r="J8" s="90"/>
    </row>
    <row r="9" spans="1:11" s="60" customFormat="1" ht="34.5" customHeight="1" x14ac:dyDescent="0.3">
      <c r="A9" s="37" t="s">
        <v>64</v>
      </c>
      <c r="B9" s="58" t="s">
        <v>511</v>
      </c>
      <c r="C9" s="59" t="s">
        <v>16</v>
      </c>
      <c r="D9" s="37" t="s">
        <v>147</v>
      </c>
      <c r="E9" s="37" t="s">
        <v>133</v>
      </c>
      <c r="F9" s="37" t="s">
        <v>25</v>
      </c>
      <c r="G9" s="37" t="s">
        <v>18</v>
      </c>
      <c r="H9" s="37" t="s">
        <v>17</v>
      </c>
      <c r="I9" s="37" t="s">
        <v>144</v>
      </c>
      <c r="J9" s="37" t="s">
        <v>618</v>
      </c>
      <c r="K9" s="46"/>
    </row>
    <row r="10" spans="1:11" ht="15.6" x14ac:dyDescent="0.3">
      <c r="A10" s="3">
        <v>1</v>
      </c>
      <c r="B10" s="41">
        <v>1585781208</v>
      </c>
      <c r="C10" s="4" t="s">
        <v>302</v>
      </c>
      <c r="D10" s="4" t="s">
        <v>148</v>
      </c>
      <c r="E10" s="5" t="s">
        <v>372</v>
      </c>
      <c r="F10" s="6">
        <v>50</v>
      </c>
      <c r="G10" s="7">
        <v>824.36</v>
      </c>
      <c r="H10" s="8">
        <f>F10*G10</f>
        <v>41218</v>
      </c>
      <c r="I10" s="8"/>
      <c r="J10" s="8">
        <f>H10-I10</f>
        <v>41218</v>
      </c>
    </row>
    <row r="11" spans="1:11" ht="15.6" x14ac:dyDescent="0.3">
      <c r="A11" s="3">
        <v>2</v>
      </c>
      <c r="B11" s="41">
        <v>1585781216</v>
      </c>
      <c r="C11" s="4" t="s">
        <v>303</v>
      </c>
      <c r="D11" s="4" t="s">
        <v>148</v>
      </c>
      <c r="E11" s="5" t="s">
        <v>376</v>
      </c>
      <c r="F11" s="6">
        <v>50</v>
      </c>
      <c r="G11" s="7">
        <v>824.36</v>
      </c>
      <c r="H11" s="8">
        <f t="shared" ref="H11:H18" si="0">F11*G11</f>
        <v>41218</v>
      </c>
      <c r="I11" s="8"/>
      <c r="J11" s="8">
        <f t="shared" ref="J11:J19" si="1">H11-I11</f>
        <v>41218</v>
      </c>
    </row>
    <row r="12" spans="1:11" ht="15.6" x14ac:dyDescent="0.3">
      <c r="A12" s="3">
        <v>3</v>
      </c>
      <c r="B12" s="41">
        <v>1585781224</v>
      </c>
      <c r="C12" s="4" t="s">
        <v>304</v>
      </c>
      <c r="D12" s="4" t="s">
        <v>148</v>
      </c>
      <c r="E12" s="5" t="s">
        <v>370</v>
      </c>
      <c r="F12" s="6">
        <v>50</v>
      </c>
      <c r="G12" s="7">
        <v>824.36</v>
      </c>
      <c r="H12" s="8">
        <f t="shared" si="0"/>
        <v>41218</v>
      </c>
      <c r="I12" s="8"/>
      <c r="J12" s="8">
        <f t="shared" si="1"/>
        <v>41218</v>
      </c>
    </row>
    <row r="13" spans="1:11" ht="15.6" x14ac:dyDescent="0.3">
      <c r="A13" s="3">
        <v>4</v>
      </c>
      <c r="B13" s="41">
        <v>1585781234</v>
      </c>
      <c r="C13" s="4" t="s">
        <v>305</v>
      </c>
      <c r="D13" s="9" t="s">
        <v>148</v>
      </c>
      <c r="E13" s="5" t="s">
        <v>371</v>
      </c>
      <c r="F13" s="6">
        <v>50</v>
      </c>
      <c r="G13" s="7">
        <v>824.36</v>
      </c>
      <c r="H13" s="8">
        <f t="shared" si="0"/>
        <v>41218</v>
      </c>
      <c r="I13" s="8"/>
      <c r="J13" s="8">
        <f t="shared" si="1"/>
        <v>41218</v>
      </c>
    </row>
    <row r="14" spans="1:11" ht="15.6" x14ac:dyDescent="0.3">
      <c r="A14" s="3">
        <v>5</v>
      </c>
      <c r="B14" s="41">
        <v>2727626479</v>
      </c>
      <c r="C14" s="4" t="s">
        <v>382</v>
      </c>
      <c r="D14" s="9" t="s">
        <v>148</v>
      </c>
      <c r="E14" s="5" t="s">
        <v>375</v>
      </c>
      <c r="F14" s="6">
        <v>50</v>
      </c>
      <c r="G14" s="7">
        <v>824.36</v>
      </c>
      <c r="H14" s="8">
        <f t="shared" si="0"/>
        <v>41218</v>
      </c>
      <c r="I14" s="8"/>
      <c r="J14" s="8">
        <f t="shared" si="1"/>
        <v>41218</v>
      </c>
    </row>
    <row r="15" spans="1:11" ht="15.6" x14ac:dyDescent="0.3">
      <c r="A15" s="3">
        <v>6</v>
      </c>
      <c r="B15" s="41">
        <v>1585781241</v>
      </c>
      <c r="C15" s="4" t="s">
        <v>306</v>
      </c>
      <c r="D15" s="9" t="s">
        <v>148</v>
      </c>
      <c r="E15" s="5" t="s">
        <v>374</v>
      </c>
      <c r="F15" s="6">
        <v>50</v>
      </c>
      <c r="G15" s="7">
        <v>824.36</v>
      </c>
      <c r="H15" s="8">
        <f t="shared" si="0"/>
        <v>41218</v>
      </c>
      <c r="I15" s="8"/>
      <c r="J15" s="8">
        <f t="shared" si="1"/>
        <v>41218</v>
      </c>
    </row>
    <row r="16" spans="1:11" ht="15.6" x14ac:dyDescent="0.3">
      <c r="A16" s="3">
        <v>7</v>
      </c>
      <c r="B16" s="41">
        <v>1585781259</v>
      </c>
      <c r="C16" s="4" t="s">
        <v>307</v>
      </c>
      <c r="D16" s="9" t="s">
        <v>148</v>
      </c>
      <c r="E16" s="5" t="s">
        <v>369</v>
      </c>
      <c r="F16" s="6">
        <v>50</v>
      </c>
      <c r="G16" s="7">
        <v>824.36</v>
      </c>
      <c r="H16" s="8">
        <f t="shared" si="0"/>
        <v>41218</v>
      </c>
      <c r="I16" s="8"/>
      <c r="J16" s="8">
        <f t="shared" si="1"/>
        <v>41218</v>
      </c>
    </row>
    <row r="17" spans="1:11" ht="15.6" x14ac:dyDescent="0.3">
      <c r="A17" s="3">
        <v>8</v>
      </c>
      <c r="B17" s="41">
        <v>2908191751</v>
      </c>
      <c r="C17" s="4" t="s">
        <v>308</v>
      </c>
      <c r="D17" s="9" t="s">
        <v>148</v>
      </c>
      <c r="E17" s="5" t="s">
        <v>373</v>
      </c>
      <c r="F17" s="6">
        <v>50</v>
      </c>
      <c r="G17" s="7">
        <v>824.36</v>
      </c>
      <c r="H17" s="8">
        <f t="shared" si="0"/>
        <v>41218</v>
      </c>
      <c r="I17" s="8"/>
      <c r="J17" s="8">
        <f t="shared" si="1"/>
        <v>41218</v>
      </c>
    </row>
    <row r="18" spans="1:11" ht="15.6" x14ac:dyDescent="0.3">
      <c r="A18" s="3">
        <v>9</v>
      </c>
      <c r="B18" s="41">
        <v>1599825782</v>
      </c>
      <c r="C18" s="4" t="s">
        <v>572</v>
      </c>
      <c r="D18" s="4" t="s">
        <v>148</v>
      </c>
      <c r="E18" s="5" t="s">
        <v>573</v>
      </c>
      <c r="F18" s="6">
        <f>(50/12)*8</f>
        <v>33.333333333333336</v>
      </c>
      <c r="G18" s="7">
        <v>824.36</v>
      </c>
      <c r="H18" s="8">
        <f t="shared" si="0"/>
        <v>27478.666666666668</v>
      </c>
      <c r="I18" s="8"/>
      <c r="J18" s="8">
        <f t="shared" si="1"/>
        <v>27478.666666666668</v>
      </c>
      <c r="K18" s="61"/>
    </row>
    <row r="19" spans="1:11" ht="15.6" x14ac:dyDescent="0.3">
      <c r="A19" s="3">
        <v>10</v>
      </c>
      <c r="B19" s="41">
        <v>1585781275</v>
      </c>
      <c r="C19" s="4" t="s">
        <v>182</v>
      </c>
      <c r="D19" s="4" t="s">
        <v>393</v>
      </c>
      <c r="E19" s="5" t="s">
        <v>207</v>
      </c>
      <c r="F19" s="6">
        <v>50</v>
      </c>
      <c r="G19" s="7">
        <v>414.83</v>
      </c>
      <c r="H19" s="8">
        <f>F19*G19</f>
        <v>20741.5</v>
      </c>
      <c r="I19" s="7"/>
      <c r="J19" s="8">
        <f t="shared" si="1"/>
        <v>20741.5</v>
      </c>
    </row>
    <row r="20" spans="1:11" ht="15.6" x14ac:dyDescent="0.3">
      <c r="A20" s="3">
        <v>11</v>
      </c>
      <c r="B20" s="41"/>
      <c r="C20" s="10" t="s">
        <v>400</v>
      </c>
      <c r="D20" s="10" t="s">
        <v>149</v>
      </c>
      <c r="E20" s="11"/>
      <c r="F20" s="6"/>
      <c r="G20" s="13"/>
      <c r="H20" s="13"/>
      <c r="I20" s="31"/>
      <c r="J20" s="14"/>
    </row>
    <row r="21" spans="1:11" ht="15.6" x14ac:dyDescent="0.3">
      <c r="A21" s="21"/>
      <c r="B21" s="43"/>
      <c r="C21" s="30"/>
      <c r="D21" s="30"/>
      <c r="E21" s="23"/>
      <c r="F21" s="24" t="s">
        <v>464</v>
      </c>
      <c r="G21" s="25"/>
      <c r="H21" s="34">
        <f>SUM(H10:H20)</f>
        <v>377964.16666666669</v>
      </c>
      <c r="I21" s="34">
        <f>SUM(I10:I20)</f>
        <v>0</v>
      </c>
      <c r="J21" s="34">
        <f>SUM(J10:J20)</f>
        <v>377964.16666666669</v>
      </c>
    </row>
    <row r="22" spans="1:11" ht="15.6" x14ac:dyDescent="0.3">
      <c r="A22" s="21"/>
      <c r="B22" s="43"/>
      <c r="C22" s="30"/>
      <c r="D22" s="30"/>
      <c r="E22" s="23"/>
      <c r="F22" s="24"/>
      <c r="G22" s="25"/>
      <c r="H22" s="34"/>
      <c r="I22" s="34"/>
      <c r="J22" s="34"/>
    </row>
    <row r="23" spans="1:11" ht="28.8" x14ac:dyDescent="0.3">
      <c r="A23" s="90" t="s">
        <v>328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1" ht="38.25" customHeight="1" x14ac:dyDescent="0.3">
      <c r="A24" s="37" t="s">
        <v>64</v>
      </c>
      <c r="B24" s="62" t="s">
        <v>511</v>
      </c>
      <c r="C24" s="37" t="s">
        <v>16</v>
      </c>
      <c r="D24" s="37" t="s">
        <v>147</v>
      </c>
      <c r="E24" s="37" t="s">
        <v>133</v>
      </c>
      <c r="F24" s="37" t="s">
        <v>25</v>
      </c>
      <c r="G24" s="37" t="s">
        <v>18</v>
      </c>
      <c r="H24" s="37" t="s">
        <v>17</v>
      </c>
      <c r="I24" s="37" t="s">
        <v>144</v>
      </c>
      <c r="J24" s="37" t="s">
        <v>618</v>
      </c>
    </row>
    <row r="25" spans="1:11" ht="15.6" x14ac:dyDescent="0.3">
      <c r="A25" s="3">
        <v>12</v>
      </c>
      <c r="B25" s="41">
        <v>1506651402</v>
      </c>
      <c r="C25" s="10" t="s">
        <v>292</v>
      </c>
      <c r="D25" s="10" t="s">
        <v>291</v>
      </c>
      <c r="E25" s="5" t="s">
        <v>293</v>
      </c>
      <c r="F25" s="12">
        <v>50</v>
      </c>
      <c r="G25" s="13">
        <v>1787.61</v>
      </c>
      <c r="H25" s="14">
        <f t="shared" ref="H25:H29" si="2">F25*G25</f>
        <v>89380.5</v>
      </c>
      <c r="I25" s="7"/>
      <c r="J25" s="14">
        <f>H25-I25</f>
        <v>89380.5</v>
      </c>
    </row>
    <row r="26" spans="1:11" ht="15.6" x14ac:dyDescent="0.3">
      <c r="A26" s="3">
        <v>13</v>
      </c>
      <c r="B26" s="41"/>
      <c r="C26" s="10" t="s">
        <v>400</v>
      </c>
      <c r="D26" s="10" t="s">
        <v>394</v>
      </c>
      <c r="E26" s="11"/>
      <c r="F26" s="12"/>
      <c r="G26" s="13"/>
      <c r="H26" s="13"/>
      <c r="I26" s="13"/>
      <c r="J26" s="14">
        <f t="shared" ref="J26:J30" si="3">H26-I26</f>
        <v>0</v>
      </c>
    </row>
    <row r="27" spans="1:11" ht="15.6" x14ac:dyDescent="0.3">
      <c r="A27" s="3">
        <v>14</v>
      </c>
      <c r="B27" s="38">
        <v>1518082669</v>
      </c>
      <c r="C27" s="10" t="s">
        <v>475</v>
      </c>
      <c r="D27" s="10" t="s">
        <v>321</v>
      </c>
      <c r="E27" s="11" t="s">
        <v>476</v>
      </c>
      <c r="F27" s="12">
        <v>50</v>
      </c>
      <c r="G27" s="13">
        <v>536.54</v>
      </c>
      <c r="H27" s="13">
        <f>F27*G27</f>
        <v>26827</v>
      </c>
      <c r="I27" s="7"/>
      <c r="J27" s="14">
        <f t="shared" si="3"/>
        <v>26827</v>
      </c>
    </row>
    <row r="28" spans="1:11" ht="15.6" x14ac:dyDescent="0.3">
      <c r="A28" s="3">
        <v>15</v>
      </c>
      <c r="B28" s="41">
        <v>1585781305</v>
      </c>
      <c r="C28" s="10" t="s">
        <v>319</v>
      </c>
      <c r="D28" s="10" t="s">
        <v>322</v>
      </c>
      <c r="E28" s="5" t="s">
        <v>320</v>
      </c>
      <c r="F28" s="12">
        <v>50</v>
      </c>
      <c r="G28" s="13">
        <v>536.54</v>
      </c>
      <c r="H28" s="13">
        <f>F28*G28</f>
        <v>26827</v>
      </c>
      <c r="I28" s="7"/>
      <c r="J28" s="14">
        <f t="shared" si="3"/>
        <v>26827</v>
      </c>
    </row>
    <row r="29" spans="1:11" ht="15.6" x14ac:dyDescent="0.3">
      <c r="A29" s="3">
        <v>16</v>
      </c>
      <c r="B29" s="41">
        <v>1585781313</v>
      </c>
      <c r="C29" s="10" t="s">
        <v>358</v>
      </c>
      <c r="D29" s="10" t="s">
        <v>149</v>
      </c>
      <c r="E29" s="11" t="s">
        <v>245</v>
      </c>
      <c r="F29" s="12">
        <v>50</v>
      </c>
      <c r="G29" s="13">
        <v>263.56</v>
      </c>
      <c r="H29" s="13">
        <f t="shared" si="2"/>
        <v>13178</v>
      </c>
      <c r="I29" s="7"/>
      <c r="J29" s="14">
        <f t="shared" si="3"/>
        <v>13178</v>
      </c>
    </row>
    <row r="30" spans="1:11" s="1" customFormat="1" ht="15.6" x14ac:dyDescent="0.3">
      <c r="A30" s="3">
        <v>46</v>
      </c>
      <c r="B30" s="38">
        <v>1585781518</v>
      </c>
      <c r="C30" s="10" t="s">
        <v>184</v>
      </c>
      <c r="D30" s="10" t="s">
        <v>569</v>
      </c>
      <c r="E30" s="11" t="s">
        <v>203</v>
      </c>
      <c r="F30" s="12">
        <v>50</v>
      </c>
      <c r="G30" s="12">
        <v>626.19000000000005</v>
      </c>
      <c r="H30" s="13">
        <f>F30*G30</f>
        <v>31309.500000000004</v>
      </c>
      <c r="I30" s="13"/>
      <c r="J30" s="14">
        <f t="shared" si="3"/>
        <v>31309.500000000004</v>
      </c>
      <c r="K30" s="47"/>
    </row>
    <row r="31" spans="1:11" s="1" customFormat="1" ht="15.6" x14ac:dyDescent="0.3">
      <c r="A31" s="21"/>
      <c r="B31" s="43"/>
      <c r="C31" s="30"/>
      <c r="D31" s="30"/>
      <c r="E31" s="23"/>
      <c r="F31" s="24"/>
      <c r="G31" s="25"/>
      <c r="H31" s="26">
        <f>SUM(H25:H30)</f>
        <v>187522</v>
      </c>
      <c r="I31" s="26">
        <f>SUM(I25:I30)</f>
        <v>0</v>
      </c>
      <c r="J31" s="26">
        <f>SUM(J25:J30)</f>
        <v>187522</v>
      </c>
      <c r="K31" s="47"/>
    </row>
    <row r="32" spans="1:11" s="1" customFormat="1" ht="15.6" x14ac:dyDescent="0.3">
      <c r="A32" s="21"/>
      <c r="B32" s="43"/>
      <c r="C32" s="30"/>
      <c r="D32" s="30"/>
      <c r="E32" s="23"/>
      <c r="F32" s="24"/>
      <c r="G32" s="25"/>
      <c r="H32" s="26"/>
      <c r="I32" s="26"/>
      <c r="J32" s="26"/>
      <c r="K32" s="47"/>
    </row>
    <row r="33" spans="1:11" s="1" customFormat="1" ht="28.8" x14ac:dyDescent="0.3">
      <c r="A33" s="90" t="s">
        <v>329</v>
      </c>
      <c r="B33" s="90"/>
      <c r="C33" s="90"/>
      <c r="D33" s="90"/>
      <c r="E33" s="90"/>
      <c r="F33" s="90"/>
      <c r="G33" s="90"/>
      <c r="H33" s="90"/>
      <c r="I33" s="90"/>
      <c r="J33" s="90"/>
      <c r="K33" s="47"/>
    </row>
    <row r="34" spans="1:11" s="1" customFormat="1" ht="46.8" x14ac:dyDescent="0.3">
      <c r="A34" s="37" t="s">
        <v>64</v>
      </c>
      <c r="B34" s="62" t="s">
        <v>511</v>
      </c>
      <c r="C34" s="37" t="s">
        <v>16</v>
      </c>
      <c r="D34" s="37" t="s">
        <v>147</v>
      </c>
      <c r="E34" s="37" t="s">
        <v>133</v>
      </c>
      <c r="F34" s="37" t="s">
        <v>25</v>
      </c>
      <c r="G34" s="37" t="s">
        <v>18</v>
      </c>
      <c r="H34" s="37" t="s">
        <v>17</v>
      </c>
      <c r="I34" s="37" t="s">
        <v>144</v>
      </c>
      <c r="J34" s="37" t="s">
        <v>618</v>
      </c>
      <c r="K34" s="47"/>
    </row>
    <row r="35" spans="1:11" s="1" customFormat="1" ht="15.6" x14ac:dyDescent="0.3">
      <c r="A35" s="3">
        <v>18</v>
      </c>
      <c r="B35" s="38">
        <v>1585781330</v>
      </c>
      <c r="C35" s="10" t="s">
        <v>178</v>
      </c>
      <c r="D35" s="10" t="s">
        <v>188</v>
      </c>
      <c r="E35" s="5" t="s">
        <v>205</v>
      </c>
      <c r="F35" s="3">
        <v>50</v>
      </c>
      <c r="G35" s="3">
        <v>943.95</v>
      </c>
      <c r="H35" s="15">
        <f>G35*F35</f>
        <v>47197.5</v>
      </c>
      <c r="I35" s="3"/>
      <c r="J35" s="14">
        <f>H35-I35</f>
        <v>47197.5</v>
      </c>
      <c r="K35" s="47"/>
    </row>
    <row r="36" spans="1:11" s="1" customFormat="1" ht="15.6" x14ac:dyDescent="0.3">
      <c r="A36" s="16">
        <v>19</v>
      </c>
      <c r="B36" s="38">
        <v>1595671152</v>
      </c>
      <c r="C36" s="63" t="s">
        <v>605</v>
      </c>
      <c r="D36" s="4" t="s">
        <v>161</v>
      </c>
      <c r="E36" s="63" t="s">
        <v>606</v>
      </c>
      <c r="F36" s="3">
        <f>(50/12)*2.5</f>
        <v>10.416666666666668</v>
      </c>
      <c r="G36" s="13">
        <v>312.25</v>
      </c>
      <c r="H36" s="17">
        <f>F36*G36</f>
        <v>3252.604166666667</v>
      </c>
      <c r="I36" s="7"/>
      <c r="J36" s="14">
        <f t="shared" ref="J36:J40" si="4">H36-I36</f>
        <v>3252.604166666667</v>
      </c>
      <c r="K36" s="49"/>
    </row>
    <row r="37" spans="1:11" s="1" customFormat="1" ht="15.6" x14ac:dyDescent="0.3">
      <c r="A37" s="3">
        <v>20</v>
      </c>
      <c r="B37" s="38">
        <v>1573205037</v>
      </c>
      <c r="C37" s="10" t="s">
        <v>477</v>
      </c>
      <c r="D37" s="10" t="s">
        <v>567</v>
      </c>
      <c r="E37" s="5" t="s">
        <v>478</v>
      </c>
      <c r="F37" s="3">
        <v>50</v>
      </c>
      <c r="G37" s="13">
        <v>312.25</v>
      </c>
      <c r="H37" s="17">
        <f>F37*G37</f>
        <v>15612.5</v>
      </c>
      <c r="I37" s="7"/>
      <c r="J37" s="14">
        <f t="shared" si="4"/>
        <v>15612.5</v>
      </c>
      <c r="K37" s="47"/>
    </row>
    <row r="38" spans="1:11" s="1" customFormat="1" ht="15.6" x14ac:dyDescent="0.3">
      <c r="A38" s="3">
        <v>21</v>
      </c>
      <c r="B38" s="38">
        <v>1565342956</v>
      </c>
      <c r="C38" s="10" t="s">
        <v>367</v>
      </c>
      <c r="D38" s="10" t="s">
        <v>566</v>
      </c>
      <c r="E38" s="18" t="s">
        <v>474</v>
      </c>
      <c r="F38" s="3">
        <v>50</v>
      </c>
      <c r="G38" s="13">
        <v>263.55</v>
      </c>
      <c r="H38" s="17">
        <f>F38*G38</f>
        <v>13177.5</v>
      </c>
      <c r="I38" s="7"/>
      <c r="J38" s="14">
        <f t="shared" si="4"/>
        <v>13177.5</v>
      </c>
      <c r="K38" s="47"/>
    </row>
    <row r="39" spans="1:11" s="1" customFormat="1" ht="15.6" x14ac:dyDescent="0.3">
      <c r="A39" s="3">
        <v>22</v>
      </c>
      <c r="B39" s="38">
        <v>1588823548</v>
      </c>
      <c r="C39" s="10" t="s">
        <v>543</v>
      </c>
      <c r="D39" s="10" t="s">
        <v>155</v>
      </c>
      <c r="E39" s="5" t="s">
        <v>544</v>
      </c>
      <c r="F39" s="3">
        <f>(50/12)*11</f>
        <v>45.833333333333336</v>
      </c>
      <c r="G39" s="13">
        <v>263.55</v>
      </c>
      <c r="H39" s="17">
        <f>F39*G39</f>
        <v>12079.375000000002</v>
      </c>
      <c r="I39" s="7"/>
      <c r="J39" s="14">
        <f t="shared" si="4"/>
        <v>12079.375000000002</v>
      </c>
      <c r="K39" s="49"/>
    </row>
    <row r="40" spans="1:11" s="1" customFormat="1" ht="15.6" x14ac:dyDescent="0.3">
      <c r="A40" s="3">
        <v>23</v>
      </c>
      <c r="B40" s="41">
        <v>1585781283</v>
      </c>
      <c r="C40" s="10" t="s">
        <v>217</v>
      </c>
      <c r="D40" s="10" t="s">
        <v>488</v>
      </c>
      <c r="E40" s="11" t="s">
        <v>218</v>
      </c>
      <c r="F40" s="3">
        <v>50</v>
      </c>
      <c r="G40" s="13">
        <v>312.25</v>
      </c>
      <c r="H40" s="17">
        <f>F40*G40</f>
        <v>15612.5</v>
      </c>
      <c r="I40" s="7"/>
      <c r="J40" s="14">
        <f t="shared" si="4"/>
        <v>15612.5</v>
      </c>
      <c r="K40" s="47"/>
    </row>
    <row r="41" spans="1:11" s="1" customFormat="1" ht="15.6" x14ac:dyDescent="0.3">
      <c r="A41" s="21"/>
      <c r="B41" s="43"/>
      <c r="C41" s="30"/>
      <c r="D41" s="30"/>
      <c r="E41" s="23"/>
      <c r="F41" s="24"/>
      <c r="G41" s="25"/>
      <c r="H41" s="64">
        <f>SUM(H35:H40)</f>
        <v>106931.97916666666</v>
      </c>
      <c r="I41" s="26">
        <f t="shared" ref="I41" si="5">SUM(I35:I40)</f>
        <v>0</v>
      </c>
      <c r="J41" s="26">
        <f>SUM(J35:J40)</f>
        <v>106931.97916666666</v>
      </c>
      <c r="K41" s="47"/>
    </row>
    <row r="42" spans="1:11" s="1" customFormat="1" ht="15.6" x14ac:dyDescent="0.3">
      <c r="A42" s="21"/>
      <c r="B42" s="43"/>
      <c r="C42" s="30"/>
      <c r="D42" s="30"/>
      <c r="E42" s="23"/>
      <c r="F42" s="24"/>
      <c r="G42" s="25"/>
      <c r="H42" s="26"/>
      <c r="I42" s="26"/>
      <c r="J42" s="26"/>
      <c r="K42" s="47"/>
    </row>
    <row r="43" spans="1:11" s="1" customFormat="1" ht="28.8" x14ac:dyDescent="0.3">
      <c r="A43" s="90" t="s">
        <v>330</v>
      </c>
      <c r="B43" s="90"/>
      <c r="C43" s="90"/>
      <c r="D43" s="90"/>
      <c r="E43" s="90"/>
      <c r="F43" s="90"/>
      <c r="G43" s="90"/>
      <c r="H43" s="90"/>
      <c r="I43" s="90"/>
      <c r="J43" s="90"/>
      <c r="K43" s="47"/>
    </row>
    <row r="44" spans="1:11" s="1" customFormat="1" ht="46.8" x14ac:dyDescent="0.3">
      <c r="A44" s="37" t="s">
        <v>64</v>
      </c>
      <c r="B44" s="62" t="s">
        <v>511</v>
      </c>
      <c r="C44" s="37" t="s">
        <v>16</v>
      </c>
      <c r="D44" s="37" t="s">
        <v>147</v>
      </c>
      <c r="E44" s="37" t="s">
        <v>133</v>
      </c>
      <c r="F44" s="37" t="s">
        <v>25</v>
      </c>
      <c r="G44" s="37" t="s">
        <v>18</v>
      </c>
      <c r="H44" s="37" t="s">
        <v>17</v>
      </c>
      <c r="I44" s="37" t="s">
        <v>144</v>
      </c>
      <c r="J44" s="37" t="s">
        <v>618</v>
      </c>
      <c r="K44" s="47"/>
    </row>
    <row r="45" spans="1:11" s="1" customFormat="1" ht="15.6" x14ac:dyDescent="0.3">
      <c r="A45" s="3">
        <v>21</v>
      </c>
      <c r="B45" s="38">
        <v>1585781356</v>
      </c>
      <c r="C45" s="10" t="s">
        <v>588</v>
      </c>
      <c r="D45" s="10" t="s">
        <v>153</v>
      </c>
      <c r="E45" s="11" t="s">
        <v>589</v>
      </c>
      <c r="F45" s="12">
        <f>(50/12)*7</f>
        <v>29.166666666666668</v>
      </c>
      <c r="G45" s="13">
        <v>943.95</v>
      </c>
      <c r="H45" s="13">
        <f>F45*G45</f>
        <v>27531.875000000004</v>
      </c>
      <c r="I45" s="13"/>
      <c r="J45" s="14">
        <f>H45-I45</f>
        <v>27531.875000000004</v>
      </c>
      <c r="K45" s="47"/>
    </row>
    <row r="46" spans="1:11" s="1" customFormat="1" ht="15.6" x14ac:dyDescent="0.3">
      <c r="A46" s="3">
        <v>25</v>
      </c>
      <c r="B46" s="38">
        <v>1585781364</v>
      </c>
      <c r="C46" s="10" t="s">
        <v>432</v>
      </c>
      <c r="D46" s="10" t="s">
        <v>433</v>
      </c>
      <c r="E46" s="11" t="s">
        <v>434</v>
      </c>
      <c r="F46" s="12">
        <v>50</v>
      </c>
      <c r="G46" s="13">
        <v>661.33</v>
      </c>
      <c r="H46" s="13">
        <f>F46*G46</f>
        <v>33066.5</v>
      </c>
      <c r="I46" s="13"/>
      <c r="J46" s="14">
        <f t="shared" ref="J46:J48" si="6">H46-I46</f>
        <v>33066.5</v>
      </c>
      <c r="K46" s="65"/>
    </row>
    <row r="47" spans="1:11" s="1" customFormat="1" ht="15.6" x14ac:dyDescent="0.3">
      <c r="A47" s="3">
        <v>26</v>
      </c>
      <c r="B47" s="42">
        <v>1578860762</v>
      </c>
      <c r="C47" s="4" t="s">
        <v>202</v>
      </c>
      <c r="D47" s="4" t="s">
        <v>604</v>
      </c>
      <c r="E47" s="5" t="s">
        <v>206</v>
      </c>
      <c r="F47" s="12">
        <v>50</v>
      </c>
      <c r="G47" s="13">
        <v>661.33</v>
      </c>
      <c r="H47" s="13">
        <f>F47*G47</f>
        <v>33066.5</v>
      </c>
      <c r="I47" s="13"/>
      <c r="J47" s="14">
        <f t="shared" si="6"/>
        <v>33066.5</v>
      </c>
      <c r="K47" s="47"/>
    </row>
    <row r="48" spans="1:11" s="1" customFormat="1" ht="15.6" x14ac:dyDescent="0.3">
      <c r="A48" s="3">
        <v>28</v>
      </c>
      <c r="B48" s="38">
        <v>1585782964</v>
      </c>
      <c r="C48" s="10" t="s">
        <v>533</v>
      </c>
      <c r="D48" s="10" t="s">
        <v>149</v>
      </c>
      <c r="E48" s="10" t="s">
        <v>492</v>
      </c>
      <c r="F48" s="12">
        <v>50</v>
      </c>
      <c r="G48" s="13">
        <v>263.56</v>
      </c>
      <c r="H48" s="13">
        <f>F48*G48</f>
        <v>13178</v>
      </c>
      <c r="I48" s="13"/>
      <c r="J48" s="14">
        <f t="shared" si="6"/>
        <v>13178</v>
      </c>
      <c r="K48" s="47"/>
    </row>
    <row r="49" spans="1:11" s="1" customFormat="1" ht="15.6" x14ac:dyDescent="0.3">
      <c r="A49" s="21"/>
      <c r="B49" s="43"/>
      <c r="C49" s="30"/>
      <c r="D49" s="30"/>
      <c r="E49" s="33"/>
      <c r="F49" s="21"/>
      <c r="G49" s="21"/>
      <c r="H49" s="34">
        <f>SUM(H45:H48)</f>
        <v>106842.875</v>
      </c>
      <c r="I49" s="34">
        <f t="shared" ref="I49" si="7">SUM(I45:I48)</f>
        <v>0</v>
      </c>
      <c r="J49" s="34">
        <f>SUM(J45:J48)</f>
        <v>106842.875</v>
      </c>
      <c r="K49" s="47"/>
    </row>
    <row r="50" spans="1:11" s="1" customFormat="1" ht="15.6" x14ac:dyDescent="0.3">
      <c r="A50" s="21"/>
      <c r="B50" s="43"/>
      <c r="C50" s="30"/>
      <c r="D50" s="30"/>
      <c r="E50" s="33"/>
      <c r="F50" s="21"/>
      <c r="G50" s="21"/>
      <c r="H50" s="34"/>
      <c r="I50" s="34"/>
      <c r="J50" s="34"/>
      <c r="K50" s="47"/>
    </row>
    <row r="51" spans="1:11" s="1" customFormat="1" ht="28.8" x14ac:dyDescent="0.3">
      <c r="A51" s="90" t="s">
        <v>331</v>
      </c>
      <c r="B51" s="90"/>
      <c r="C51" s="90"/>
      <c r="D51" s="90"/>
      <c r="E51" s="90"/>
      <c r="F51" s="90"/>
      <c r="G51" s="90"/>
      <c r="H51" s="90"/>
      <c r="I51" s="90"/>
      <c r="J51" s="90"/>
      <c r="K51" s="47"/>
    </row>
    <row r="52" spans="1:11" s="1" customFormat="1" ht="46.8" x14ac:dyDescent="0.3">
      <c r="A52" s="37" t="s">
        <v>64</v>
      </c>
      <c r="B52" s="62" t="s">
        <v>511</v>
      </c>
      <c r="C52" s="37" t="s">
        <v>16</v>
      </c>
      <c r="D52" s="37" t="s">
        <v>147</v>
      </c>
      <c r="E52" s="37" t="s">
        <v>133</v>
      </c>
      <c r="F52" s="37" t="s">
        <v>25</v>
      </c>
      <c r="G52" s="37" t="s">
        <v>18</v>
      </c>
      <c r="H52" s="37" t="s">
        <v>17</v>
      </c>
      <c r="I52" s="37" t="s">
        <v>144</v>
      </c>
      <c r="J52" s="37" t="s">
        <v>618</v>
      </c>
      <c r="K52" s="47"/>
    </row>
    <row r="53" spans="1:11" s="1" customFormat="1" ht="15.6" x14ac:dyDescent="0.3">
      <c r="A53" s="3">
        <v>29</v>
      </c>
      <c r="B53" s="38">
        <v>1585781399</v>
      </c>
      <c r="C53" s="10" t="s">
        <v>7</v>
      </c>
      <c r="D53" s="10" t="s">
        <v>227</v>
      </c>
      <c r="E53" s="11" t="s">
        <v>112</v>
      </c>
      <c r="F53" s="12">
        <v>50</v>
      </c>
      <c r="G53" s="13">
        <v>745.53</v>
      </c>
      <c r="H53" s="13">
        <f>F53*G53</f>
        <v>37276.5</v>
      </c>
      <c r="I53" s="7"/>
      <c r="J53" s="14">
        <f>H53-I53</f>
        <v>37276.5</v>
      </c>
      <c r="K53" s="47"/>
    </row>
    <row r="54" spans="1:11" s="1" customFormat="1" ht="15.6" x14ac:dyDescent="0.3">
      <c r="A54" s="3">
        <v>30</v>
      </c>
      <c r="B54" s="38">
        <v>1585781404</v>
      </c>
      <c r="C54" s="10" t="s">
        <v>180</v>
      </c>
      <c r="D54" s="10" t="s">
        <v>161</v>
      </c>
      <c r="E54" s="11" t="s">
        <v>229</v>
      </c>
      <c r="F54" s="12">
        <v>50</v>
      </c>
      <c r="G54" s="13">
        <v>312.26</v>
      </c>
      <c r="H54" s="13">
        <f>F54*G54</f>
        <v>15613</v>
      </c>
      <c r="I54" s="7"/>
      <c r="J54" s="14">
        <f>H54-I54</f>
        <v>15613</v>
      </c>
      <c r="K54" s="47"/>
    </row>
    <row r="55" spans="1:11" s="1" customFormat="1" ht="15.6" x14ac:dyDescent="0.3">
      <c r="A55" s="3">
        <v>31</v>
      </c>
      <c r="B55" s="41"/>
      <c r="C55" s="10" t="s">
        <v>539</v>
      </c>
      <c r="D55" s="10" t="s">
        <v>152</v>
      </c>
      <c r="E55" s="11"/>
      <c r="F55" s="12"/>
      <c r="G55" s="13"/>
      <c r="H55" s="13"/>
      <c r="I55" s="13"/>
      <c r="J55" s="14"/>
      <c r="K55" s="47"/>
    </row>
    <row r="56" spans="1:11" s="1" customFormat="1" ht="15.6" x14ac:dyDescent="0.3">
      <c r="A56" s="21"/>
      <c r="B56" s="43"/>
      <c r="C56" s="30"/>
      <c r="D56" s="30"/>
      <c r="E56" s="23"/>
      <c r="F56" s="24"/>
      <c r="G56" s="25"/>
      <c r="H56" s="26">
        <f>+SUM(H53:H55)</f>
        <v>52889.5</v>
      </c>
      <c r="I56" s="26">
        <f t="shared" ref="I56" si="8">+SUM(I53:I55)</f>
        <v>0</v>
      </c>
      <c r="J56" s="26">
        <f>+SUM(J53:J55)</f>
        <v>52889.5</v>
      </c>
      <c r="K56" s="47"/>
    </row>
    <row r="57" spans="1:11" s="1" customFormat="1" ht="15.6" x14ac:dyDescent="0.3">
      <c r="A57" s="21"/>
      <c r="B57" s="43"/>
      <c r="C57" s="30"/>
      <c r="D57" s="30"/>
      <c r="E57" s="33"/>
      <c r="F57" s="21"/>
      <c r="G57" s="21"/>
      <c r="H57" s="21"/>
      <c r="I57" s="21"/>
      <c r="J57" s="21" t="s">
        <v>464</v>
      </c>
      <c r="K57" s="47"/>
    </row>
    <row r="58" spans="1:11" s="1" customFormat="1" ht="28.8" x14ac:dyDescent="0.3">
      <c r="A58" s="90" t="s">
        <v>332</v>
      </c>
      <c r="B58" s="90"/>
      <c r="C58" s="90"/>
      <c r="D58" s="90"/>
      <c r="E58" s="90"/>
      <c r="F58" s="90"/>
      <c r="G58" s="90"/>
      <c r="H58" s="90"/>
      <c r="I58" s="90"/>
      <c r="J58" s="90"/>
      <c r="K58" s="47"/>
    </row>
    <row r="59" spans="1:11" s="1" customFormat="1" ht="46.8" x14ac:dyDescent="0.3">
      <c r="A59" s="37" t="s">
        <v>64</v>
      </c>
      <c r="B59" s="62" t="s">
        <v>511</v>
      </c>
      <c r="C59" s="37" t="s">
        <v>16</v>
      </c>
      <c r="D59" s="37" t="s">
        <v>147</v>
      </c>
      <c r="E59" s="37" t="s">
        <v>133</v>
      </c>
      <c r="F59" s="37" t="s">
        <v>25</v>
      </c>
      <c r="G59" s="37" t="s">
        <v>18</v>
      </c>
      <c r="H59" s="37" t="s">
        <v>17</v>
      </c>
      <c r="I59" s="37" t="s">
        <v>144</v>
      </c>
      <c r="J59" s="37" t="s">
        <v>618</v>
      </c>
      <c r="K59" s="47"/>
    </row>
    <row r="60" spans="1:11" s="1" customFormat="1" ht="31.2" x14ac:dyDescent="0.3">
      <c r="A60" s="3">
        <v>32</v>
      </c>
      <c r="B60" s="38">
        <v>1585781348</v>
      </c>
      <c r="C60" s="10" t="s">
        <v>395</v>
      </c>
      <c r="D60" s="10" t="s">
        <v>239</v>
      </c>
      <c r="E60" s="5" t="s">
        <v>396</v>
      </c>
      <c r="F60" s="12">
        <v>50</v>
      </c>
      <c r="G60" s="3">
        <v>943.95</v>
      </c>
      <c r="H60" s="15">
        <f>G60*F60</f>
        <v>47197.5</v>
      </c>
      <c r="I60" s="3"/>
      <c r="J60" s="14">
        <f>H60-I60</f>
        <v>47197.5</v>
      </c>
      <c r="K60" s="49"/>
    </row>
    <row r="61" spans="1:11" s="1" customFormat="1" ht="15.6" x14ac:dyDescent="0.3">
      <c r="A61" s="3">
        <v>250</v>
      </c>
      <c r="B61" s="38">
        <v>1521863212</v>
      </c>
      <c r="C61" s="10" t="s">
        <v>611</v>
      </c>
      <c r="D61" s="10" t="s">
        <v>161</v>
      </c>
      <c r="E61" s="5" t="s">
        <v>612</v>
      </c>
      <c r="F61" s="12">
        <f>(50/12)*2.5</f>
        <v>10.416666666666668</v>
      </c>
      <c r="G61" s="13">
        <v>312.26</v>
      </c>
      <c r="H61" s="13">
        <f t="shared" ref="H61" si="9">F61*G61</f>
        <v>3252.7083333333335</v>
      </c>
      <c r="I61" s="13"/>
      <c r="J61" s="14">
        <f t="shared" ref="J61:J74" si="10">H61-I61</f>
        <v>3252.7083333333335</v>
      </c>
      <c r="K61" s="49"/>
    </row>
    <row r="62" spans="1:11" s="1" customFormat="1" ht="15.6" x14ac:dyDescent="0.3">
      <c r="A62" s="3">
        <v>33</v>
      </c>
      <c r="B62" s="38">
        <v>1585781429</v>
      </c>
      <c r="C62" s="10" t="s">
        <v>359</v>
      </c>
      <c r="D62" s="10" t="s">
        <v>149</v>
      </c>
      <c r="E62" s="10" t="s">
        <v>324</v>
      </c>
      <c r="F62" s="12">
        <v>50</v>
      </c>
      <c r="G62" s="13">
        <v>263.56</v>
      </c>
      <c r="H62" s="13">
        <f t="shared" ref="H62:H69" si="11">F62*G62</f>
        <v>13178</v>
      </c>
      <c r="I62" s="13"/>
      <c r="J62" s="14">
        <f t="shared" si="10"/>
        <v>13178</v>
      </c>
      <c r="K62" s="47"/>
    </row>
    <row r="63" spans="1:11" s="1" customFormat="1" ht="15.6" x14ac:dyDescent="0.3">
      <c r="A63" s="3">
        <v>34</v>
      </c>
      <c r="B63" s="38">
        <v>1197962460</v>
      </c>
      <c r="C63" s="10" t="s">
        <v>196</v>
      </c>
      <c r="D63" s="10" t="s">
        <v>197</v>
      </c>
      <c r="E63" s="11" t="s">
        <v>220</v>
      </c>
      <c r="F63" s="12">
        <v>50</v>
      </c>
      <c r="G63" s="13">
        <v>414.83</v>
      </c>
      <c r="H63" s="13">
        <f t="shared" si="11"/>
        <v>20741.5</v>
      </c>
      <c r="I63" s="13"/>
      <c r="J63" s="14">
        <f t="shared" si="10"/>
        <v>20741.5</v>
      </c>
      <c r="K63" s="47"/>
    </row>
    <row r="64" spans="1:11" s="1" customFormat="1" ht="15.6" x14ac:dyDescent="0.3">
      <c r="A64" s="3">
        <v>251</v>
      </c>
      <c r="B64" s="38">
        <v>1519923019</v>
      </c>
      <c r="C64" s="10" t="s">
        <v>595</v>
      </c>
      <c r="D64" s="10" t="s">
        <v>149</v>
      </c>
      <c r="E64" s="10" t="s">
        <v>594</v>
      </c>
      <c r="F64" s="12">
        <f>(50/12)*2.5</f>
        <v>10.416666666666668</v>
      </c>
      <c r="G64" s="13">
        <v>263.56</v>
      </c>
      <c r="H64" s="13">
        <f t="shared" ref="H64" si="12">F64*G64</f>
        <v>2745.416666666667</v>
      </c>
      <c r="I64" s="13"/>
      <c r="J64" s="14">
        <f t="shared" si="10"/>
        <v>2745.416666666667</v>
      </c>
      <c r="K64" s="49"/>
    </row>
    <row r="65" spans="1:11" s="1" customFormat="1" ht="15.6" x14ac:dyDescent="0.3">
      <c r="A65" s="3">
        <v>35</v>
      </c>
      <c r="B65" s="3"/>
      <c r="C65" s="66" t="s">
        <v>400</v>
      </c>
      <c r="D65" s="10" t="s">
        <v>399</v>
      </c>
      <c r="E65" s="66"/>
      <c r="F65" s="12"/>
      <c r="G65" s="7"/>
      <c r="H65" s="8"/>
      <c r="I65" s="7"/>
      <c r="J65" s="14">
        <f t="shared" si="10"/>
        <v>0</v>
      </c>
      <c r="K65" s="47"/>
    </row>
    <row r="66" spans="1:11" s="1" customFormat="1" ht="15.6" x14ac:dyDescent="0.3">
      <c r="A66" s="3">
        <v>31</v>
      </c>
      <c r="B66" s="41">
        <v>2855196051</v>
      </c>
      <c r="C66" s="10" t="s">
        <v>30</v>
      </c>
      <c r="D66" s="10" t="s">
        <v>565</v>
      </c>
      <c r="E66" s="11" t="s">
        <v>94</v>
      </c>
      <c r="F66" s="12">
        <v>50</v>
      </c>
      <c r="G66" s="13">
        <v>312.26</v>
      </c>
      <c r="H66" s="13">
        <f t="shared" si="11"/>
        <v>15613</v>
      </c>
      <c r="I66" s="13"/>
      <c r="J66" s="14">
        <f t="shared" si="10"/>
        <v>15613</v>
      </c>
      <c r="K66" s="47"/>
    </row>
    <row r="67" spans="1:11" s="1" customFormat="1" ht="15.6" x14ac:dyDescent="0.3">
      <c r="A67" s="3">
        <v>36</v>
      </c>
      <c r="B67" s="38">
        <v>2999576282</v>
      </c>
      <c r="C67" s="10" t="s">
        <v>300</v>
      </c>
      <c r="D67" s="10" t="s">
        <v>463</v>
      </c>
      <c r="E67" s="11" t="s">
        <v>301</v>
      </c>
      <c r="F67" s="12">
        <v>50</v>
      </c>
      <c r="G67" s="12">
        <v>626.19000000000005</v>
      </c>
      <c r="H67" s="13">
        <f>F67*G67</f>
        <v>31309.500000000004</v>
      </c>
      <c r="I67" s="13"/>
      <c r="J67" s="14">
        <f t="shared" si="10"/>
        <v>31309.500000000004</v>
      </c>
      <c r="K67" s="47"/>
    </row>
    <row r="68" spans="1:11" s="1" customFormat="1" ht="15.6" x14ac:dyDescent="0.3">
      <c r="A68" s="3">
        <v>249</v>
      </c>
      <c r="B68" s="38">
        <v>1453505375</v>
      </c>
      <c r="C68" s="10" t="s">
        <v>602</v>
      </c>
      <c r="D68" s="10" t="s">
        <v>149</v>
      </c>
      <c r="E68" s="11" t="s">
        <v>603</v>
      </c>
      <c r="F68" s="12">
        <f>(50/12)*2.5</f>
        <v>10.416666666666668</v>
      </c>
      <c r="G68" s="13">
        <v>263.56</v>
      </c>
      <c r="H68" s="13">
        <f t="shared" ref="H68" si="13">F68*G68</f>
        <v>2745.416666666667</v>
      </c>
      <c r="I68" s="13"/>
      <c r="J68" s="14">
        <f t="shared" si="10"/>
        <v>2745.416666666667</v>
      </c>
      <c r="K68" s="49"/>
    </row>
    <row r="69" spans="1:11" s="1" customFormat="1" ht="15.6" x14ac:dyDescent="0.3">
      <c r="A69" s="3">
        <v>37</v>
      </c>
      <c r="B69" s="38">
        <v>1585781445</v>
      </c>
      <c r="C69" s="10" t="s">
        <v>508</v>
      </c>
      <c r="D69" s="10" t="s">
        <v>545</v>
      </c>
      <c r="E69" s="5" t="s">
        <v>509</v>
      </c>
      <c r="F69" s="12">
        <v>50</v>
      </c>
      <c r="G69" s="13">
        <v>626.19000000000005</v>
      </c>
      <c r="H69" s="13">
        <f t="shared" si="11"/>
        <v>31309.500000000004</v>
      </c>
      <c r="I69" s="13"/>
      <c r="J69" s="14">
        <f t="shared" si="10"/>
        <v>31309.500000000004</v>
      </c>
      <c r="K69" s="47"/>
    </row>
    <row r="70" spans="1:11" s="1" customFormat="1" ht="15.6" x14ac:dyDescent="0.3">
      <c r="A70" s="19">
        <v>38</v>
      </c>
      <c r="B70" s="38">
        <v>1585781453</v>
      </c>
      <c r="C70" s="10" t="s">
        <v>254</v>
      </c>
      <c r="D70" s="10" t="s">
        <v>583</v>
      </c>
      <c r="E70" s="5" t="s">
        <v>255</v>
      </c>
      <c r="F70" s="12">
        <v>50</v>
      </c>
      <c r="G70" s="13">
        <v>414.83</v>
      </c>
      <c r="H70" s="13">
        <f t="shared" ref="H70" si="14">F70*G70</f>
        <v>20741.5</v>
      </c>
      <c r="I70" s="13"/>
      <c r="J70" s="14">
        <f t="shared" si="10"/>
        <v>20741.5</v>
      </c>
      <c r="K70" s="47"/>
    </row>
    <row r="71" spans="1:11" s="1" customFormat="1" ht="15.6" x14ac:dyDescent="0.3">
      <c r="A71" s="3">
        <v>39</v>
      </c>
      <c r="B71" s="38">
        <v>1585781462</v>
      </c>
      <c r="C71" s="10" t="s">
        <v>397</v>
      </c>
      <c r="D71" s="10" t="s">
        <v>253</v>
      </c>
      <c r="E71" s="11" t="s">
        <v>398</v>
      </c>
      <c r="F71" s="12">
        <v>50</v>
      </c>
      <c r="G71" s="13">
        <v>414.83</v>
      </c>
      <c r="H71" s="13">
        <f t="shared" ref="H71:H74" si="15">F71*G71</f>
        <v>20741.5</v>
      </c>
      <c r="I71" s="13"/>
      <c r="J71" s="14">
        <f t="shared" si="10"/>
        <v>20741.5</v>
      </c>
      <c r="K71" s="47"/>
    </row>
    <row r="72" spans="1:11" s="1" customFormat="1" ht="15.6" x14ac:dyDescent="0.3">
      <c r="A72" s="3">
        <v>41</v>
      </c>
      <c r="B72" s="38">
        <v>1585781488</v>
      </c>
      <c r="C72" s="10" t="s">
        <v>8</v>
      </c>
      <c r="D72" s="10" t="s">
        <v>167</v>
      </c>
      <c r="E72" s="11" t="s">
        <v>113</v>
      </c>
      <c r="F72" s="12">
        <v>50</v>
      </c>
      <c r="G72" s="13">
        <v>263.56</v>
      </c>
      <c r="H72" s="13">
        <f t="shared" si="15"/>
        <v>13178</v>
      </c>
      <c r="I72" s="20"/>
      <c r="J72" s="14">
        <f t="shared" si="10"/>
        <v>13178</v>
      </c>
      <c r="K72" s="47"/>
    </row>
    <row r="73" spans="1:11" s="1" customFormat="1" ht="15.6" x14ac:dyDescent="0.3">
      <c r="A73" s="3">
        <v>42</v>
      </c>
      <c r="B73" s="38">
        <v>2917863608</v>
      </c>
      <c r="C73" s="10" t="s">
        <v>363</v>
      </c>
      <c r="D73" s="10" t="s">
        <v>309</v>
      </c>
      <c r="E73" s="11" t="s">
        <v>141</v>
      </c>
      <c r="F73" s="12">
        <v>50</v>
      </c>
      <c r="G73" s="13">
        <v>312.26</v>
      </c>
      <c r="H73" s="13">
        <f t="shared" si="15"/>
        <v>15613</v>
      </c>
      <c r="I73" s="13"/>
      <c r="J73" s="14">
        <f t="shared" si="10"/>
        <v>15613</v>
      </c>
      <c r="K73" s="65"/>
    </row>
    <row r="74" spans="1:11" s="1" customFormat="1" ht="15.6" x14ac:dyDescent="0.3">
      <c r="A74" s="3">
        <v>43</v>
      </c>
      <c r="B74" s="38">
        <v>1585781496</v>
      </c>
      <c r="C74" s="10" t="s">
        <v>44</v>
      </c>
      <c r="D74" s="10" t="s">
        <v>149</v>
      </c>
      <c r="E74" s="11" t="s">
        <v>116</v>
      </c>
      <c r="F74" s="12">
        <v>50</v>
      </c>
      <c r="G74" s="12">
        <v>263.56</v>
      </c>
      <c r="H74" s="13">
        <f t="shared" si="15"/>
        <v>13178</v>
      </c>
      <c r="I74" s="13"/>
      <c r="J74" s="14">
        <f t="shared" si="10"/>
        <v>13178</v>
      </c>
      <c r="K74" s="47"/>
    </row>
    <row r="75" spans="1:11" s="1" customFormat="1" ht="15.6" x14ac:dyDescent="0.3">
      <c r="A75" s="21"/>
      <c r="B75" s="43"/>
      <c r="C75" s="30"/>
      <c r="D75" s="30"/>
      <c r="E75" s="33"/>
      <c r="F75" s="21" t="s">
        <v>464</v>
      </c>
      <c r="G75" s="21"/>
      <c r="H75" s="34">
        <f>SUM(H60:H74)</f>
        <v>251544.54166666669</v>
      </c>
      <c r="I75" s="34">
        <f t="shared" ref="I75" si="16">SUM(I60:I74)</f>
        <v>0</v>
      </c>
      <c r="J75" s="34">
        <f>SUM(J60:J74)</f>
        <v>251544.54166666669</v>
      </c>
      <c r="K75" s="47"/>
    </row>
    <row r="76" spans="1:11" s="1" customFormat="1" ht="15.6" x14ac:dyDescent="0.3">
      <c r="A76" s="21"/>
      <c r="B76" s="43"/>
      <c r="C76" s="30"/>
      <c r="D76" s="30"/>
      <c r="E76" s="33"/>
      <c r="F76" s="21"/>
      <c r="G76" s="21"/>
      <c r="H76" s="34"/>
      <c r="I76" s="34"/>
      <c r="J76" s="34"/>
      <c r="K76" s="47"/>
    </row>
    <row r="77" spans="1:11" s="1" customFormat="1" ht="28.8" x14ac:dyDescent="0.3">
      <c r="A77" s="90" t="s">
        <v>562</v>
      </c>
      <c r="B77" s="90"/>
      <c r="C77" s="90"/>
      <c r="D77" s="90"/>
      <c r="E77" s="90"/>
      <c r="F77" s="90"/>
      <c r="G77" s="90"/>
      <c r="H77" s="90"/>
      <c r="I77" s="90"/>
      <c r="J77" s="90"/>
      <c r="K77" s="47"/>
    </row>
    <row r="78" spans="1:11" s="1" customFormat="1" ht="46.8" x14ac:dyDescent="0.3">
      <c r="A78" s="37" t="s">
        <v>64</v>
      </c>
      <c r="B78" s="62" t="s">
        <v>511</v>
      </c>
      <c r="C78" s="37" t="s">
        <v>16</v>
      </c>
      <c r="D78" s="37" t="s">
        <v>147</v>
      </c>
      <c r="E78" s="37" t="s">
        <v>133</v>
      </c>
      <c r="F78" s="37" t="s">
        <v>25</v>
      </c>
      <c r="G78" s="37" t="s">
        <v>18</v>
      </c>
      <c r="H78" s="37" t="s">
        <v>17</v>
      </c>
      <c r="I78" s="37" t="s">
        <v>144</v>
      </c>
      <c r="J78" s="37" t="s">
        <v>618</v>
      </c>
      <c r="K78" s="47"/>
    </row>
    <row r="79" spans="1:11" s="1" customFormat="1" ht="15.6" x14ac:dyDescent="0.3">
      <c r="A79" s="67">
        <v>212</v>
      </c>
      <c r="B79" s="50">
        <v>1526878943</v>
      </c>
      <c r="C79" s="4" t="s">
        <v>628</v>
      </c>
      <c r="D79" s="4" t="s">
        <v>562</v>
      </c>
      <c r="E79" s="68"/>
      <c r="F79" s="12">
        <f>(50/12)*1.1</f>
        <v>4.5833333333333339</v>
      </c>
      <c r="G79" s="13">
        <v>414.83</v>
      </c>
      <c r="H79" s="13">
        <f t="shared" ref="H79" si="17">F79*G79</f>
        <v>1901.3041666666668</v>
      </c>
      <c r="I79" s="13"/>
      <c r="J79" s="14">
        <f t="shared" ref="J79" si="18">H79-I79</f>
        <v>1901.3041666666668</v>
      </c>
      <c r="K79" s="47"/>
    </row>
    <row r="80" spans="1:11" s="1" customFormat="1" ht="15.6" x14ac:dyDescent="0.3">
      <c r="A80" s="19">
        <v>213</v>
      </c>
      <c r="B80" s="3"/>
      <c r="C80" s="4" t="s">
        <v>400</v>
      </c>
      <c r="D80" s="69" t="s">
        <v>149</v>
      </c>
      <c r="E80" s="66"/>
      <c r="F80" s="66"/>
      <c r="G80" s="66"/>
      <c r="H80" s="66"/>
      <c r="I80" s="66"/>
      <c r="J80" s="66"/>
      <c r="K80" s="47"/>
    </row>
    <row r="81" spans="1:11" s="1" customFormat="1" ht="15.6" x14ac:dyDescent="0.3">
      <c r="A81" s="3">
        <v>40</v>
      </c>
      <c r="B81" s="38">
        <v>1585781470</v>
      </c>
      <c r="C81" s="10" t="s">
        <v>437</v>
      </c>
      <c r="D81" s="10" t="s">
        <v>563</v>
      </c>
      <c r="E81" s="11" t="s">
        <v>438</v>
      </c>
      <c r="F81" s="12">
        <v>50</v>
      </c>
      <c r="G81" s="13">
        <v>312.26</v>
      </c>
      <c r="H81" s="13">
        <f t="shared" ref="H81" si="19">F81*G81</f>
        <v>15613</v>
      </c>
      <c r="I81" s="13"/>
      <c r="J81" s="14">
        <f>H81-I81</f>
        <v>15613</v>
      </c>
      <c r="K81" s="47"/>
    </row>
    <row r="82" spans="1:11" s="1" customFormat="1" ht="15.6" x14ac:dyDescent="0.3">
      <c r="A82" s="3">
        <v>27</v>
      </c>
      <c r="B82" s="38"/>
      <c r="C82" s="4" t="s">
        <v>400</v>
      </c>
      <c r="D82" s="4" t="s">
        <v>564</v>
      </c>
      <c r="E82" s="5"/>
      <c r="F82" s="19"/>
      <c r="G82" s="13"/>
      <c r="H82" s="13"/>
      <c r="I82" s="13"/>
      <c r="J82" s="14"/>
      <c r="K82" s="47"/>
    </row>
    <row r="83" spans="1:11" s="1" customFormat="1" ht="15.6" x14ac:dyDescent="0.3">
      <c r="A83" s="21"/>
      <c r="B83" s="43"/>
      <c r="C83" s="22"/>
      <c r="D83" s="22"/>
      <c r="E83" s="23"/>
      <c r="F83" s="24"/>
      <c r="G83" s="25"/>
      <c r="H83" s="26">
        <f>SUM(H79:H82)</f>
        <v>17514.304166666669</v>
      </c>
      <c r="I83" s="26">
        <f t="shared" ref="I83" si="20">SUM(I79:I82)</f>
        <v>0</v>
      </c>
      <c r="J83" s="26">
        <f>SUM(J79:J82)</f>
        <v>17514.304166666669</v>
      </c>
      <c r="K83" s="47"/>
    </row>
    <row r="84" spans="1:11" s="1" customFormat="1" ht="15.6" x14ac:dyDescent="0.3">
      <c r="A84" s="21"/>
      <c r="B84" s="43"/>
      <c r="C84" s="30"/>
      <c r="D84" s="30"/>
      <c r="E84" s="33"/>
      <c r="F84" s="21"/>
      <c r="G84" s="21"/>
      <c r="H84" s="21"/>
      <c r="I84" s="21"/>
      <c r="J84" s="21"/>
      <c r="K84" s="47"/>
    </row>
    <row r="85" spans="1:11" s="1" customFormat="1" ht="28.8" x14ac:dyDescent="0.3">
      <c r="A85" s="90" t="s">
        <v>333</v>
      </c>
      <c r="B85" s="90"/>
      <c r="C85" s="90"/>
      <c r="D85" s="90"/>
      <c r="E85" s="90"/>
      <c r="F85" s="90"/>
      <c r="G85" s="90"/>
      <c r="H85" s="90"/>
      <c r="I85" s="90"/>
      <c r="J85" s="90"/>
      <c r="K85" s="47"/>
    </row>
    <row r="86" spans="1:11" s="1" customFormat="1" ht="46.8" x14ac:dyDescent="0.3">
      <c r="A86" s="37" t="s">
        <v>64</v>
      </c>
      <c r="B86" s="62" t="s">
        <v>511</v>
      </c>
      <c r="C86" s="37" t="s">
        <v>16</v>
      </c>
      <c r="D86" s="37" t="s">
        <v>147</v>
      </c>
      <c r="E86" s="37" t="s">
        <v>133</v>
      </c>
      <c r="F86" s="37" t="s">
        <v>25</v>
      </c>
      <c r="G86" s="37" t="s">
        <v>18</v>
      </c>
      <c r="H86" s="37" t="s">
        <v>17</v>
      </c>
      <c r="I86" s="37" t="s">
        <v>144</v>
      </c>
      <c r="J86" s="37" t="s">
        <v>618</v>
      </c>
      <c r="K86" s="47"/>
    </row>
    <row r="87" spans="1:11" s="1" customFormat="1" ht="15.6" x14ac:dyDescent="0.3">
      <c r="A87" s="3">
        <v>44</v>
      </c>
      <c r="B87" s="38">
        <v>1575053226</v>
      </c>
      <c r="C87" s="10" t="s">
        <v>368</v>
      </c>
      <c r="D87" s="10" t="s">
        <v>425</v>
      </c>
      <c r="E87" s="5" t="s">
        <v>212</v>
      </c>
      <c r="F87" s="12">
        <v>50</v>
      </c>
      <c r="G87" s="13">
        <v>661.33</v>
      </c>
      <c r="H87" s="13">
        <f>F87*G87</f>
        <v>33066.5</v>
      </c>
      <c r="I87" s="13"/>
      <c r="J87" s="14">
        <f>H87-I87</f>
        <v>33066.5</v>
      </c>
      <c r="K87" s="47"/>
    </row>
    <row r="88" spans="1:11" s="1" customFormat="1" ht="15.6" x14ac:dyDescent="0.3">
      <c r="A88" s="21"/>
      <c r="B88" s="43"/>
      <c r="C88" s="30"/>
      <c r="D88" s="30"/>
      <c r="E88" s="23"/>
      <c r="F88" s="24"/>
      <c r="G88" s="25"/>
      <c r="H88" s="26">
        <f>+SUM(H87:H87)</f>
        <v>33066.5</v>
      </c>
      <c r="I88" s="26">
        <f t="shared" ref="I88:J88" si="21">+SUM(I87:I87)</f>
        <v>0</v>
      </c>
      <c r="J88" s="26">
        <f t="shared" si="21"/>
        <v>33066.5</v>
      </c>
      <c r="K88" s="47"/>
    </row>
    <row r="89" spans="1:11" s="1" customFormat="1" ht="15.6" x14ac:dyDescent="0.3">
      <c r="A89" s="21"/>
      <c r="B89" s="43"/>
      <c r="C89" s="30"/>
      <c r="D89" s="30"/>
      <c r="E89" s="23"/>
      <c r="F89" s="24"/>
      <c r="G89" s="25"/>
      <c r="H89" s="26"/>
      <c r="I89" s="26"/>
      <c r="J89" s="26"/>
      <c r="K89" s="47"/>
    </row>
    <row r="90" spans="1:11" s="1" customFormat="1" ht="28.8" x14ac:dyDescent="0.3">
      <c r="A90" s="95" t="s">
        <v>334</v>
      </c>
      <c r="B90" s="95"/>
      <c r="C90" s="95"/>
      <c r="D90" s="95"/>
      <c r="E90" s="95"/>
      <c r="F90" s="95"/>
      <c r="G90" s="95"/>
      <c r="H90" s="95"/>
      <c r="I90" s="95"/>
      <c r="J90" s="95"/>
      <c r="K90" s="47"/>
    </row>
    <row r="91" spans="1:11" s="1" customFormat="1" ht="46.8" x14ac:dyDescent="0.3">
      <c r="A91" s="37" t="s">
        <v>64</v>
      </c>
      <c r="B91" s="62" t="s">
        <v>511</v>
      </c>
      <c r="C91" s="37" t="s">
        <v>16</v>
      </c>
      <c r="D91" s="37" t="s">
        <v>147</v>
      </c>
      <c r="E91" s="37" t="s">
        <v>133</v>
      </c>
      <c r="F91" s="37" t="s">
        <v>25</v>
      </c>
      <c r="G91" s="37" t="s">
        <v>18</v>
      </c>
      <c r="H91" s="37" t="s">
        <v>17</v>
      </c>
      <c r="I91" s="37" t="s">
        <v>144</v>
      </c>
      <c r="J91" s="37" t="s">
        <v>618</v>
      </c>
      <c r="K91" s="47"/>
    </row>
    <row r="92" spans="1:11" s="1" customFormat="1" ht="46.8" x14ac:dyDescent="0.3">
      <c r="A92" s="3">
        <v>45</v>
      </c>
      <c r="B92" s="41">
        <v>2720438219</v>
      </c>
      <c r="C92" s="10" t="s">
        <v>296</v>
      </c>
      <c r="D92" s="10" t="s">
        <v>426</v>
      </c>
      <c r="E92" s="11" t="s">
        <v>297</v>
      </c>
      <c r="F92" s="12">
        <v>50</v>
      </c>
      <c r="G92" s="13">
        <v>661.33</v>
      </c>
      <c r="H92" s="13">
        <f>F92*G92</f>
        <v>33066.5</v>
      </c>
      <c r="I92" s="7"/>
      <c r="J92" s="14">
        <f>H92-I92</f>
        <v>33066.5</v>
      </c>
      <c r="K92" s="47"/>
    </row>
    <row r="93" spans="1:11" s="1" customFormat="1" ht="15.6" x14ac:dyDescent="0.3">
      <c r="A93" s="3">
        <v>83</v>
      </c>
      <c r="B93" s="3"/>
      <c r="C93" s="66" t="s">
        <v>400</v>
      </c>
      <c r="D93" s="10" t="s">
        <v>149</v>
      </c>
      <c r="E93" s="66"/>
      <c r="F93" s="12"/>
      <c r="G93" s="70"/>
      <c r="H93" s="70"/>
      <c r="I93" s="70"/>
      <c r="J93" s="15"/>
      <c r="K93" s="47"/>
    </row>
    <row r="94" spans="1:11" s="1" customFormat="1" ht="15.6" x14ac:dyDescent="0.3">
      <c r="A94" s="21"/>
      <c r="B94" s="43" t="s">
        <v>464</v>
      </c>
      <c r="C94" s="30"/>
      <c r="D94" s="30"/>
      <c r="E94" s="23"/>
      <c r="F94" s="24"/>
      <c r="G94" s="25"/>
      <c r="H94" s="26">
        <f>+SUM(H92:H93)</f>
        <v>33066.5</v>
      </c>
      <c r="I94" s="26">
        <f t="shared" ref="I94:J94" si="22">+SUM(I92:I93)</f>
        <v>0</v>
      </c>
      <c r="J94" s="26">
        <f t="shared" si="22"/>
        <v>33066.5</v>
      </c>
      <c r="K94" s="47"/>
    </row>
    <row r="95" spans="1:11" s="1" customFormat="1" ht="15.6" x14ac:dyDescent="0.3">
      <c r="A95" s="21"/>
      <c r="B95" s="43"/>
      <c r="C95" s="30"/>
      <c r="D95" s="30"/>
      <c r="E95" s="23"/>
      <c r="F95" s="24"/>
      <c r="G95" s="25"/>
      <c r="H95" s="26"/>
      <c r="I95" s="26"/>
      <c r="J95" s="26"/>
      <c r="K95" s="47"/>
    </row>
    <row r="96" spans="1:11" s="1" customFormat="1" ht="15.6" x14ac:dyDescent="0.3">
      <c r="A96" s="21"/>
      <c r="B96" s="43"/>
      <c r="C96" s="30"/>
      <c r="D96" s="30"/>
      <c r="E96" s="23"/>
      <c r="F96" s="24"/>
      <c r="G96" s="25"/>
      <c r="H96" s="26"/>
      <c r="I96" s="26"/>
      <c r="J96" s="26"/>
      <c r="K96" s="47"/>
    </row>
    <row r="97" spans="1:11" s="1" customFormat="1" ht="28.8" x14ac:dyDescent="0.3">
      <c r="A97" s="95" t="s">
        <v>335</v>
      </c>
      <c r="B97" s="95"/>
      <c r="C97" s="95"/>
      <c r="D97" s="95"/>
      <c r="E97" s="95"/>
      <c r="F97" s="95"/>
      <c r="G97" s="95"/>
      <c r="H97" s="95"/>
      <c r="I97" s="95"/>
      <c r="J97" s="95"/>
      <c r="K97" s="47"/>
    </row>
    <row r="98" spans="1:11" s="1" customFormat="1" ht="46.8" x14ac:dyDescent="0.3">
      <c r="A98" s="37" t="s">
        <v>64</v>
      </c>
      <c r="B98" s="62" t="s">
        <v>511</v>
      </c>
      <c r="C98" s="37" t="s">
        <v>16</v>
      </c>
      <c r="D98" s="37" t="s">
        <v>147</v>
      </c>
      <c r="E98" s="37" t="s">
        <v>133</v>
      </c>
      <c r="F98" s="37" t="s">
        <v>25</v>
      </c>
      <c r="G98" s="37" t="s">
        <v>18</v>
      </c>
      <c r="H98" s="37" t="s">
        <v>17</v>
      </c>
      <c r="I98" s="37" t="s">
        <v>144</v>
      </c>
      <c r="J98" s="37" t="s">
        <v>618</v>
      </c>
      <c r="K98" s="47"/>
    </row>
    <row r="99" spans="1:11" s="1" customFormat="1" ht="15.6" x14ac:dyDescent="0.3">
      <c r="A99" s="19">
        <v>47</v>
      </c>
      <c r="B99" s="71"/>
      <c r="C99" s="10" t="s">
        <v>400</v>
      </c>
      <c r="D99" s="10" t="s">
        <v>240</v>
      </c>
      <c r="E99" s="10"/>
      <c r="F99" s="12"/>
      <c r="G99" s="13"/>
      <c r="H99" s="13"/>
      <c r="I99" s="13"/>
      <c r="J99" s="14"/>
      <c r="K99" s="47"/>
    </row>
    <row r="100" spans="1:11" s="1" customFormat="1" ht="15.6" x14ac:dyDescent="0.3">
      <c r="A100" s="19"/>
      <c r="B100" s="38">
        <v>1505467214</v>
      </c>
      <c r="C100" s="10" t="s">
        <v>584</v>
      </c>
      <c r="D100" s="10" t="s">
        <v>149</v>
      </c>
      <c r="E100" s="18" t="s">
        <v>585</v>
      </c>
      <c r="F100" s="19">
        <f>(50/12)*2.5</f>
        <v>10.416666666666668</v>
      </c>
      <c r="G100" s="27">
        <v>263.56</v>
      </c>
      <c r="H100" s="72">
        <f>F100*G100</f>
        <v>2745.416666666667</v>
      </c>
      <c r="I100" s="13"/>
      <c r="J100" s="13">
        <f>H100-I100</f>
        <v>2745.416666666667</v>
      </c>
      <c r="K100" s="49"/>
    </row>
    <row r="101" spans="1:11" s="1" customFormat="1" ht="15.6" x14ac:dyDescent="0.3">
      <c r="A101" s="3">
        <v>48</v>
      </c>
      <c r="B101" s="38">
        <v>1585781526</v>
      </c>
      <c r="C101" s="10" t="s">
        <v>187</v>
      </c>
      <c r="D101" s="10" t="s">
        <v>161</v>
      </c>
      <c r="E101" s="11" t="s">
        <v>192</v>
      </c>
      <c r="F101" s="12">
        <v>50</v>
      </c>
      <c r="G101" s="13">
        <v>312.26</v>
      </c>
      <c r="H101" s="13">
        <f>F101*G101</f>
        <v>15613</v>
      </c>
      <c r="I101" s="13"/>
      <c r="J101" s="13">
        <f>H101-I101</f>
        <v>15613</v>
      </c>
      <c r="K101" s="47"/>
    </row>
    <row r="102" spans="1:11" s="1" customFormat="1" ht="15.6" x14ac:dyDescent="0.3">
      <c r="A102" s="21"/>
      <c r="B102" s="43"/>
      <c r="C102" s="30"/>
      <c r="D102" s="30"/>
      <c r="E102" s="33"/>
      <c r="F102" s="21"/>
      <c r="G102" s="21"/>
      <c r="H102" s="34">
        <f>+SUM(H99:H101)</f>
        <v>18358.416666666668</v>
      </c>
      <c r="I102" s="34">
        <f t="shared" ref="I102:J102" si="23">+SUM(I99:I101)</f>
        <v>0</v>
      </c>
      <c r="J102" s="34">
        <f t="shared" si="23"/>
        <v>18358.416666666668</v>
      </c>
      <c r="K102" s="47"/>
    </row>
    <row r="103" spans="1:11" s="1" customFormat="1" ht="15.6" x14ac:dyDescent="0.3">
      <c r="A103" s="21"/>
      <c r="B103" s="43"/>
      <c r="C103" s="30"/>
      <c r="D103" s="30"/>
      <c r="E103" s="33"/>
      <c r="F103" s="21"/>
      <c r="G103" s="21"/>
      <c r="H103" s="34"/>
      <c r="I103" s="34"/>
      <c r="J103" s="34"/>
      <c r="K103" s="47"/>
    </row>
    <row r="104" spans="1:11" s="1" customFormat="1" ht="28.8" x14ac:dyDescent="0.3">
      <c r="A104" s="90" t="s">
        <v>496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47"/>
    </row>
    <row r="105" spans="1:11" s="1" customFormat="1" ht="46.8" x14ac:dyDescent="0.3">
      <c r="A105" s="37" t="s">
        <v>64</v>
      </c>
      <c r="B105" s="62" t="s">
        <v>511</v>
      </c>
      <c r="C105" s="37" t="s">
        <v>16</v>
      </c>
      <c r="D105" s="37" t="s">
        <v>147</v>
      </c>
      <c r="E105" s="37" t="s">
        <v>133</v>
      </c>
      <c r="F105" s="37" t="s">
        <v>25</v>
      </c>
      <c r="G105" s="37" t="s">
        <v>18</v>
      </c>
      <c r="H105" s="37" t="s">
        <v>17</v>
      </c>
      <c r="I105" s="37" t="s">
        <v>144</v>
      </c>
      <c r="J105" s="37" t="s">
        <v>618</v>
      </c>
      <c r="K105" s="47"/>
    </row>
    <row r="106" spans="1:11" s="1" customFormat="1" ht="15.6" x14ac:dyDescent="0.3">
      <c r="A106" s="3">
        <v>49</v>
      </c>
      <c r="B106" s="38"/>
      <c r="C106" s="10" t="s">
        <v>199</v>
      </c>
      <c r="D106" s="10" t="s">
        <v>484</v>
      </c>
      <c r="E106" s="5" t="s">
        <v>213</v>
      </c>
      <c r="F106" s="12">
        <v>50</v>
      </c>
      <c r="G106" s="13">
        <v>661.33</v>
      </c>
      <c r="H106" s="13">
        <f>F106*G106</f>
        <v>33066.5</v>
      </c>
      <c r="I106" s="7"/>
      <c r="J106" s="14">
        <f>H106-I106</f>
        <v>33066.5</v>
      </c>
      <c r="K106" s="47"/>
    </row>
    <row r="107" spans="1:11" s="1" customFormat="1" ht="15.6" x14ac:dyDescent="0.3">
      <c r="A107" s="3">
        <v>50</v>
      </c>
      <c r="B107" s="38">
        <v>1585781534</v>
      </c>
      <c r="C107" s="10" t="s">
        <v>264</v>
      </c>
      <c r="D107" s="10" t="s">
        <v>198</v>
      </c>
      <c r="E107" s="5" t="s">
        <v>265</v>
      </c>
      <c r="F107" s="12">
        <v>50</v>
      </c>
      <c r="G107" s="13">
        <v>414.83</v>
      </c>
      <c r="H107" s="13">
        <f>F107*G107</f>
        <v>20741.5</v>
      </c>
      <c r="I107" s="13"/>
      <c r="J107" s="14">
        <f>H107-I107</f>
        <v>20741.5</v>
      </c>
      <c r="K107" s="47"/>
    </row>
    <row r="108" spans="1:11" s="1" customFormat="1" ht="15.6" x14ac:dyDescent="0.3">
      <c r="A108" s="3">
        <v>51</v>
      </c>
      <c r="B108" s="38">
        <v>1585781544</v>
      </c>
      <c r="C108" s="10" t="s">
        <v>19</v>
      </c>
      <c r="D108" s="10" t="s">
        <v>495</v>
      </c>
      <c r="E108" s="5" t="s">
        <v>78</v>
      </c>
      <c r="F108" s="12">
        <v>50</v>
      </c>
      <c r="G108" s="13">
        <v>312.26</v>
      </c>
      <c r="H108" s="13">
        <f>F108*G108</f>
        <v>15613</v>
      </c>
      <c r="I108" s="16"/>
      <c r="J108" s="14">
        <f>H108-I108</f>
        <v>15613</v>
      </c>
      <c r="K108" s="47"/>
    </row>
    <row r="109" spans="1:11" s="1" customFormat="1" ht="15.6" x14ac:dyDescent="0.3">
      <c r="A109" s="21"/>
      <c r="B109" s="43"/>
      <c r="C109" s="30"/>
      <c r="D109" s="30"/>
      <c r="E109" s="33"/>
      <c r="F109" s="21"/>
      <c r="G109" s="21"/>
      <c r="H109" s="34">
        <f>+SUM(H106:H108)</f>
        <v>69421</v>
      </c>
      <c r="I109" s="34">
        <f>+SUM(I106:I108)</f>
        <v>0</v>
      </c>
      <c r="J109" s="34">
        <f>+SUM(J106:J108)</f>
        <v>69421</v>
      </c>
      <c r="K109" s="47"/>
    </row>
    <row r="110" spans="1:11" s="1" customFormat="1" ht="15.6" x14ac:dyDescent="0.3">
      <c r="A110" s="21"/>
      <c r="B110" s="43"/>
      <c r="C110" s="30"/>
      <c r="D110" s="30"/>
      <c r="E110" s="33"/>
      <c r="F110" s="21"/>
      <c r="G110" s="21"/>
      <c r="H110" s="34"/>
      <c r="I110" s="34"/>
      <c r="J110" s="34"/>
      <c r="K110" s="47"/>
    </row>
    <row r="111" spans="1:11" s="1" customFormat="1" ht="28.8" x14ac:dyDescent="0.3">
      <c r="A111" s="90" t="s">
        <v>336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47"/>
    </row>
    <row r="112" spans="1:11" s="1" customFormat="1" ht="46.8" x14ac:dyDescent="0.3">
      <c r="A112" s="37" t="s">
        <v>64</v>
      </c>
      <c r="B112" s="62" t="s">
        <v>511</v>
      </c>
      <c r="C112" s="37" t="s">
        <v>16</v>
      </c>
      <c r="D112" s="37" t="s">
        <v>147</v>
      </c>
      <c r="E112" s="37" t="s">
        <v>133</v>
      </c>
      <c r="F112" s="37" t="s">
        <v>25</v>
      </c>
      <c r="G112" s="37" t="s">
        <v>18</v>
      </c>
      <c r="H112" s="37" t="s">
        <v>17</v>
      </c>
      <c r="I112" s="37" t="s">
        <v>144</v>
      </c>
      <c r="J112" s="37" t="s">
        <v>618</v>
      </c>
      <c r="K112" s="47"/>
    </row>
    <row r="113" spans="1:11" s="1" customFormat="1" ht="15.6" x14ac:dyDescent="0.3">
      <c r="A113" s="3">
        <v>52</v>
      </c>
      <c r="B113" s="38">
        <v>1585781551</v>
      </c>
      <c r="C113" s="10" t="s">
        <v>43</v>
      </c>
      <c r="D113" s="10" t="s">
        <v>154</v>
      </c>
      <c r="E113" s="5" t="s">
        <v>114</v>
      </c>
      <c r="F113" s="12">
        <v>50</v>
      </c>
      <c r="G113" s="13">
        <v>312.26</v>
      </c>
      <c r="H113" s="13">
        <f t="shared" ref="H113:H118" si="24">F113*G113</f>
        <v>15613</v>
      </c>
      <c r="I113" s="7"/>
      <c r="J113" s="14">
        <f>H113-I113</f>
        <v>15613</v>
      </c>
      <c r="K113" s="47"/>
    </row>
    <row r="114" spans="1:11" s="1" customFormat="1" ht="15.6" x14ac:dyDescent="0.3">
      <c r="A114" s="3">
        <v>53</v>
      </c>
      <c r="B114" s="38">
        <v>1585781569</v>
      </c>
      <c r="C114" s="10" t="s">
        <v>195</v>
      </c>
      <c r="D114" s="10" t="s">
        <v>149</v>
      </c>
      <c r="E114" s="5" t="s">
        <v>103</v>
      </c>
      <c r="F114" s="12">
        <v>50</v>
      </c>
      <c r="G114" s="12">
        <v>263.56</v>
      </c>
      <c r="H114" s="13">
        <f t="shared" si="24"/>
        <v>13178</v>
      </c>
      <c r="I114" s="13"/>
      <c r="J114" s="14">
        <f t="shared" ref="J114:J118" si="25">H114-I114</f>
        <v>13178</v>
      </c>
      <c r="K114" s="47"/>
    </row>
    <row r="115" spans="1:11" s="1" customFormat="1" ht="15.6" x14ac:dyDescent="0.3">
      <c r="A115" s="3">
        <v>54</v>
      </c>
      <c r="B115" s="38">
        <v>1585781577</v>
      </c>
      <c r="C115" s="10" t="s">
        <v>216</v>
      </c>
      <c r="D115" s="10" t="s">
        <v>172</v>
      </c>
      <c r="E115" s="5" t="s">
        <v>70</v>
      </c>
      <c r="F115" s="12">
        <v>50</v>
      </c>
      <c r="G115" s="12">
        <v>263.56</v>
      </c>
      <c r="H115" s="13">
        <f t="shared" si="24"/>
        <v>13178</v>
      </c>
      <c r="I115" s="13"/>
      <c r="J115" s="14">
        <f t="shared" si="25"/>
        <v>13178</v>
      </c>
      <c r="K115" s="47"/>
    </row>
    <row r="116" spans="1:11" s="1" customFormat="1" ht="15.6" x14ac:dyDescent="0.3">
      <c r="A116" s="3">
        <v>55</v>
      </c>
      <c r="B116" s="38">
        <v>1585781585</v>
      </c>
      <c r="C116" s="10" t="s">
        <v>20</v>
      </c>
      <c r="D116" s="10" t="s">
        <v>172</v>
      </c>
      <c r="E116" s="5" t="s">
        <v>79</v>
      </c>
      <c r="F116" s="12">
        <v>50</v>
      </c>
      <c r="G116" s="12">
        <v>263.56</v>
      </c>
      <c r="H116" s="13">
        <f t="shared" si="24"/>
        <v>13178</v>
      </c>
      <c r="I116" s="13"/>
      <c r="J116" s="14">
        <f t="shared" si="25"/>
        <v>13178</v>
      </c>
      <c r="K116" s="47"/>
    </row>
    <row r="117" spans="1:11" s="1" customFormat="1" ht="15.6" x14ac:dyDescent="0.3">
      <c r="A117" s="3">
        <v>56</v>
      </c>
      <c r="B117" s="38">
        <v>1585781593</v>
      </c>
      <c r="C117" s="10" t="s">
        <v>15</v>
      </c>
      <c r="D117" s="10" t="s">
        <v>172</v>
      </c>
      <c r="E117" s="11" t="s">
        <v>139</v>
      </c>
      <c r="F117" s="12">
        <v>50</v>
      </c>
      <c r="G117" s="13">
        <v>263.56</v>
      </c>
      <c r="H117" s="13">
        <f t="shared" si="24"/>
        <v>13178</v>
      </c>
      <c r="I117" s="31"/>
      <c r="J117" s="14">
        <f t="shared" si="25"/>
        <v>13178</v>
      </c>
      <c r="K117" s="47"/>
    </row>
    <row r="118" spans="1:11" s="1" customFormat="1" ht="15.6" x14ac:dyDescent="0.3">
      <c r="A118" s="3">
        <v>57</v>
      </c>
      <c r="B118" s="38">
        <v>1585781607</v>
      </c>
      <c r="C118" s="10" t="s">
        <v>13</v>
      </c>
      <c r="D118" s="10" t="s">
        <v>156</v>
      </c>
      <c r="E118" s="5" t="s">
        <v>80</v>
      </c>
      <c r="F118" s="12">
        <v>50</v>
      </c>
      <c r="G118" s="12">
        <v>220.28</v>
      </c>
      <c r="H118" s="13">
        <f t="shared" si="24"/>
        <v>11014</v>
      </c>
      <c r="I118" s="13"/>
      <c r="J118" s="14">
        <f t="shared" si="25"/>
        <v>11014</v>
      </c>
      <c r="K118" s="47"/>
    </row>
    <row r="119" spans="1:11" s="1" customFormat="1" ht="15.6" x14ac:dyDescent="0.3">
      <c r="A119" s="21"/>
      <c r="B119" s="43"/>
      <c r="C119" s="30"/>
      <c r="D119" s="30"/>
      <c r="E119" s="33"/>
      <c r="F119" s="21"/>
      <c r="G119" s="21"/>
      <c r="H119" s="34">
        <f>+SUM(H113:H118)</f>
        <v>79339</v>
      </c>
      <c r="I119" s="34">
        <f t="shared" ref="I119:J119" si="26">+SUM(I113:I118)</f>
        <v>0</v>
      </c>
      <c r="J119" s="34">
        <f t="shared" si="26"/>
        <v>79339</v>
      </c>
      <c r="K119" s="47"/>
    </row>
    <row r="120" spans="1:11" s="1" customFormat="1" ht="15.6" x14ac:dyDescent="0.3">
      <c r="A120" s="21"/>
      <c r="B120" s="43"/>
      <c r="C120" s="30"/>
      <c r="D120" s="30"/>
      <c r="E120" s="33"/>
      <c r="F120" s="21"/>
      <c r="G120" s="21"/>
      <c r="H120" s="34"/>
      <c r="I120" s="34"/>
      <c r="J120" s="34"/>
      <c r="K120" s="47"/>
    </row>
    <row r="121" spans="1:11" s="1" customFormat="1" ht="15.6" x14ac:dyDescent="0.3">
      <c r="A121" s="21"/>
      <c r="B121" s="43"/>
      <c r="C121" s="30"/>
      <c r="D121" s="30"/>
      <c r="E121" s="33"/>
      <c r="F121" s="21"/>
      <c r="G121" s="21"/>
      <c r="H121" s="34"/>
      <c r="I121" s="34"/>
      <c r="J121" s="34"/>
      <c r="K121" s="47"/>
    </row>
    <row r="122" spans="1:11" s="1" customFormat="1" ht="15.6" x14ac:dyDescent="0.3">
      <c r="A122" s="21"/>
      <c r="B122" s="43"/>
      <c r="C122" s="30"/>
      <c r="D122" s="30"/>
      <c r="E122" s="33"/>
      <c r="F122" s="21"/>
      <c r="G122" s="21"/>
      <c r="H122" s="34"/>
      <c r="I122" s="34"/>
      <c r="J122" s="34"/>
      <c r="K122" s="47"/>
    </row>
    <row r="123" spans="1:11" s="1" customFormat="1" ht="15.6" x14ac:dyDescent="0.3">
      <c r="A123" s="21"/>
      <c r="B123" s="43"/>
      <c r="C123" s="30"/>
      <c r="D123" s="30"/>
      <c r="E123" s="33"/>
      <c r="F123" s="21"/>
      <c r="G123" s="21"/>
      <c r="H123" s="21"/>
      <c r="I123" s="21"/>
      <c r="J123" s="21"/>
      <c r="K123" s="47"/>
    </row>
    <row r="124" spans="1:11" s="1" customFormat="1" ht="28.8" x14ac:dyDescent="0.3">
      <c r="A124" s="90" t="s">
        <v>337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47"/>
    </row>
    <row r="125" spans="1:11" s="1" customFormat="1" ht="46.8" x14ac:dyDescent="0.3">
      <c r="A125" s="37" t="s">
        <v>64</v>
      </c>
      <c r="B125" s="62" t="s">
        <v>511</v>
      </c>
      <c r="C125" s="37" t="s">
        <v>16</v>
      </c>
      <c r="D125" s="37" t="s">
        <v>147</v>
      </c>
      <c r="E125" s="37" t="s">
        <v>133</v>
      </c>
      <c r="F125" s="37" t="s">
        <v>25</v>
      </c>
      <c r="G125" s="37" t="s">
        <v>18</v>
      </c>
      <c r="H125" s="37" t="s">
        <v>17</v>
      </c>
      <c r="I125" s="37" t="s">
        <v>144</v>
      </c>
      <c r="J125" s="37" t="s">
        <v>618</v>
      </c>
      <c r="K125" s="47"/>
    </row>
    <row r="126" spans="1:11" s="1" customFormat="1" ht="15.6" x14ac:dyDescent="0.3">
      <c r="A126" s="3">
        <v>58</v>
      </c>
      <c r="B126" s="38">
        <v>1585781615</v>
      </c>
      <c r="C126" s="10" t="s">
        <v>21</v>
      </c>
      <c r="D126" s="10" t="s">
        <v>364</v>
      </c>
      <c r="E126" s="5" t="s">
        <v>81</v>
      </c>
      <c r="F126" s="12">
        <v>50</v>
      </c>
      <c r="G126" s="13">
        <v>661.33</v>
      </c>
      <c r="H126" s="13">
        <f t="shared" ref="H126:H134" si="27">F126*G126</f>
        <v>33066.5</v>
      </c>
      <c r="I126" s="7"/>
      <c r="J126" s="14">
        <f>H126-I126</f>
        <v>33066.5</v>
      </c>
      <c r="K126" s="47"/>
    </row>
    <row r="127" spans="1:11" s="1" customFormat="1" ht="31.2" x14ac:dyDescent="0.3">
      <c r="A127" s="19">
        <v>59</v>
      </c>
      <c r="B127" s="38">
        <v>1520306104</v>
      </c>
      <c r="C127" s="10" t="s">
        <v>415</v>
      </c>
      <c r="D127" s="10" t="s">
        <v>427</v>
      </c>
      <c r="E127" s="18" t="s">
        <v>416</v>
      </c>
      <c r="F127" s="12">
        <v>50</v>
      </c>
      <c r="G127" s="13">
        <v>414.83</v>
      </c>
      <c r="H127" s="13">
        <f t="shared" si="27"/>
        <v>20741.5</v>
      </c>
      <c r="I127" s="7"/>
      <c r="J127" s="14">
        <f t="shared" ref="J127:J134" si="28">H127-I127</f>
        <v>20741.5</v>
      </c>
      <c r="K127" s="47"/>
    </row>
    <row r="128" spans="1:11" s="1" customFormat="1" ht="15.6" x14ac:dyDescent="0.3">
      <c r="A128" s="3">
        <v>60</v>
      </c>
      <c r="B128" s="38">
        <v>1585781623</v>
      </c>
      <c r="C128" s="10" t="s">
        <v>519</v>
      </c>
      <c r="D128" s="10" t="s">
        <v>499</v>
      </c>
      <c r="E128" s="18" t="s">
        <v>527</v>
      </c>
      <c r="F128" s="12">
        <v>50</v>
      </c>
      <c r="G128" s="28">
        <v>264.52</v>
      </c>
      <c r="H128" s="13">
        <f t="shared" si="27"/>
        <v>13226</v>
      </c>
      <c r="I128" s="7"/>
      <c r="J128" s="14">
        <f t="shared" si="28"/>
        <v>13226</v>
      </c>
      <c r="K128" s="47"/>
    </row>
    <row r="129" spans="1:11" s="1" customFormat="1" ht="15.6" x14ac:dyDescent="0.3">
      <c r="A129" s="19">
        <v>61</v>
      </c>
      <c r="B129" s="38">
        <v>1585781632</v>
      </c>
      <c r="C129" s="10" t="s">
        <v>520</v>
      </c>
      <c r="D129" s="10" t="s">
        <v>521</v>
      </c>
      <c r="E129" s="18" t="s">
        <v>528</v>
      </c>
      <c r="F129" s="12">
        <v>50</v>
      </c>
      <c r="G129" s="28">
        <v>264.52</v>
      </c>
      <c r="H129" s="13">
        <f t="shared" si="27"/>
        <v>13226</v>
      </c>
      <c r="I129" s="7"/>
      <c r="J129" s="14">
        <f t="shared" si="28"/>
        <v>13226</v>
      </c>
      <c r="K129" s="47"/>
    </row>
    <row r="130" spans="1:11" s="1" customFormat="1" ht="15.6" x14ac:dyDescent="0.3">
      <c r="A130" s="19">
        <v>247</v>
      </c>
      <c r="B130" s="38">
        <v>1519765856</v>
      </c>
      <c r="C130" s="10" t="s">
        <v>591</v>
      </c>
      <c r="D130" s="10" t="s">
        <v>521</v>
      </c>
      <c r="E130" s="18"/>
      <c r="F130" s="12">
        <f>(50/12)*2.5</f>
        <v>10.416666666666668</v>
      </c>
      <c r="G130" s="28">
        <v>264.52</v>
      </c>
      <c r="H130" s="13">
        <f t="shared" ref="H130" si="29">F130*G130</f>
        <v>2755.416666666667</v>
      </c>
      <c r="I130" s="7"/>
      <c r="J130" s="14">
        <f t="shared" si="28"/>
        <v>2755.416666666667</v>
      </c>
      <c r="K130" s="49"/>
    </row>
    <row r="131" spans="1:11" s="1" customFormat="1" ht="15.6" x14ac:dyDescent="0.3">
      <c r="A131" s="3">
        <v>62</v>
      </c>
      <c r="B131" s="38">
        <v>1585781640</v>
      </c>
      <c r="C131" s="10" t="s">
        <v>417</v>
      </c>
      <c r="D131" s="10" t="s">
        <v>418</v>
      </c>
      <c r="E131" s="18" t="s">
        <v>419</v>
      </c>
      <c r="F131" s="12">
        <v>50</v>
      </c>
      <c r="G131" s="28">
        <v>264.52</v>
      </c>
      <c r="H131" s="13">
        <f t="shared" si="27"/>
        <v>13226</v>
      </c>
      <c r="I131" s="7"/>
      <c r="J131" s="14">
        <f t="shared" si="28"/>
        <v>13226</v>
      </c>
      <c r="K131" s="47"/>
    </row>
    <row r="132" spans="1:11" s="1" customFormat="1" ht="15.6" x14ac:dyDescent="0.3">
      <c r="A132" s="19">
        <v>63</v>
      </c>
      <c r="B132" s="38">
        <v>1585781658</v>
      </c>
      <c r="C132" s="10" t="s">
        <v>422</v>
      </c>
      <c r="D132" s="10" t="s">
        <v>418</v>
      </c>
      <c r="E132" s="18" t="s">
        <v>424</v>
      </c>
      <c r="F132" s="12">
        <v>50</v>
      </c>
      <c r="G132" s="13">
        <v>264.52</v>
      </c>
      <c r="H132" s="13">
        <f t="shared" si="27"/>
        <v>13226</v>
      </c>
      <c r="I132" s="7"/>
      <c r="J132" s="14">
        <f t="shared" si="28"/>
        <v>13226</v>
      </c>
      <c r="K132" s="47"/>
    </row>
    <row r="133" spans="1:11" s="1" customFormat="1" ht="15.6" x14ac:dyDescent="0.3">
      <c r="A133" s="19">
        <v>248</v>
      </c>
      <c r="B133" s="38">
        <v>1518771623</v>
      </c>
      <c r="C133" s="10" t="s">
        <v>592</v>
      </c>
      <c r="D133" s="10" t="s">
        <v>418</v>
      </c>
      <c r="E133" s="18" t="s">
        <v>593</v>
      </c>
      <c r="F133" s="12">
        <f>(50/12)*2.5</f>
        <v>10.416666666666668</v>
      </c>
      <c r="G133" s="13">
        <v>264.52</v>
      </c>
      <c r="H133" s="13">
        <f t="shared" ref="H133" si="30">F133*G133</f>
        <v>2755.416666666667</v>
      </c>
      <c r="I133" s="7"/>
      <c r="J133" s="14">
        <f t="shared" si="28"/>
        <v>2755.416666666667</v>
      </c>
      <c r="K133" s="49"/>
    </row>
    <row r="134" spans="1:11" s="1" customFormat="1" ht="15.6" x14ac:dyDescent="0.3">
      <c r="A134" s="3">
        <v>64</v>
      </c>
      <c r="B134" s="38">
        <v>1585781674</v>
      </c>
      <c r="C134" s="10" t="s">
        <v>61</v>
      </c>
      <c r="D134" s="10" t="s">
        <v>499</v>
      </c>
      <c r="E134" s="18" t="s">
        <v>75</v>
      </c>
      <c r="F134" s="12">
        <v>50</v>
      </c>
      <c r="G134" s="13">
        <v>264.52</v>
      </c>
      <c r="H134" s="13">
        <f t="shared" si="27"/>
        <v>13226</v>
      </c>
      <c r="I134" s="7"/>
      <c r="J134" s="14">
        <f t="shared" si="28"/>
        <v>13226</v>
      </c>
      <c r="K134" s="47"/>
    </row>
    <row r="135" spans="1:11" s="1" customFormat="1" ht="15.6" x14ac:dyDescent="0.3">
      <c r="A135" s="21"/>
      <c r="B135" s="43"/>
      <c r="C135" s="30"/>
      <c r="D135" s="30"/>
      <c r="E135" s="33"/>
      <c r="F135" s="21"/>
      <c r="G135" s="21"/>
      <c r="H135" s="34">
        <f>SUM(H126:H134)</f>
        <v>125448.83333333334</v>
      </c>
      <c r="I135" s="34">
        <f t="shared" ref="I135:J135" si="31">SUM(I126:I134)</f>
        <v>0</v>
      </c>
      <c r="J135" s="34">
        <f t="shared" si="31"/>
        <v>125448.83333333334</v>
      </c>
      <c r="K135" s="47"/>
    </row>
    <row r="136" spans="1:11" s="1" customFormat="1" ht="15.6" x14ac:dyDescent="0.3">
      <c r="A136" s="21"/>
      <c r="B136" s="43"/>
      <c r="C136" s="30"/>
      <c r="D136" s="30"/>
      <c r="E136" s="33"/>
      <c r="F136" s="21"/>
      <c r="G136" s="21"/>
      <c r="H136" s="34"/>
      <c r="I136" s="34"/>
      <c r="J136" s="34"/>
      <c r="K136" s="47"/>
    </row>
    <row r="137" spans="1:11" s="1" customFormat="1" ht="15.6" x14ac:dyDescent="0.3">
      <c r="A137" s="21"/>
      <c r="B137" s="43"/>
      <c r="C137" s="30"/>
      <c r="D137" s="30"/>
      <c r="E137" s="33"/>
      <c r="F137" s="21"/>
      <c r="G137" s="21"/>
      <c r="H137" s="34"/>
      <c r="I137" s="34"/>
      <c r="J137" s="34"/>
      <c r="K137" s="47"/>
    </row>
    <row r="138" spans="1:11" s="1" customFormat="1" ht="15.6" x14ac:dyDescent="0.3">
      <c r="A138" s="21"/>
      <c r="B138" s="43"/>
      <c r="C138" s="30"/>
      <c r="D138" s="30"/>
      <c r="E138" s="33"/>
      <c r="F138" s="21"/>
      <c r="G138" s="21"/>
      <c r="H138" s="34"/>
      <c r="I138" s="34"/>
      <c r="J138" s="34"/>
      <c r="K138" s="47"/>
    </row>
    <row r="139" spans="1:11" s="1" customFormat="1" ht="28.8" x14ac:dyDescent="0.3">
      <c r="A139" s="90" t="s">
        <v>338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47"/>
    </row>
    <row r="140" spans="1:11" s="1" customFormat="1" ht="46.8" x14ac:dyDescent="0.3">
      <c r="A140" s="37" t="s">
        <v>64</v>
      </c>
      <c r="B140" s="62" t="s">
        <v>511</v>
      </c>
      <c r="C140" s="37" t="s">
        <v>16</v>
      </c>
      <c r="D140" s="37" t="s">
        <v>147</v>
      </c>
      <c r="E140" s="37" t="s">
        <v>133</v>
      </c>
      <c r="F140" s="37" t="s">
        <v>25</v>
      </c>
      <c r="G140" s="37" t="s">
        <v>18</v>
      </c>
      <c r="H140" s="37" t="s">
        <v>17</v>
      </c>
      <c r="I140" s="37" t="s">
        <v>144</v>
      </c>
      <c r="J140" s="37" t="s">
        <v>618</v>
      </c>
      <c r="K140" s="47"/>
    </row>
    <row r="141" spans="1:11" s="1" customFormat="1" ht="15.6" x14ac:dyDescent="0.3">
      <c r="A141" s="3">
        <v>65</v>
      </c>
      <c r="B141" s="38">
        <v>1585781691</v>
      </c>
      <c r="C141" s="10" t="s">
        <v>1</v>
      </c>
      <c r="D141" s="10" t="s">
        <v>257</v>
      </c>
      <c r="E141" s="5" t="s">
        <v>193</v>
      </c>
      <c r="F141" s="12">
        <v>50</v>
      </c>
      <c r="G141" s="13">
        <v>661.33</v>
      </c>
      <c r="H141" s="13">
        <f t="shared" ref="H141:H148" si="32">F141*G141</f>
        <v>33066.5</v>
      </c>
      <c r="I141" s="13"/>
      <c r="J141" s="14">
        <f>H141-I141</f>
        <v>33066.5</v>
      </c>
      <c r="K141" s="47"/>
    </row>
    <row r="142" spans="1:11" s="1" customFormat="1" ht="15.6" x14ac:dyDescent="0.3">
      <c r="A142" s="3">
        <v>66</v>
      </c>
      <c r="B142" s="38">
        <v>1585781704</v>
      </c>
      <c r="C142" s="10" t="s">
        <v>360</v>
      </c>
      <c r="D142" s="10" t="s">
        <v>155</v>
      </c>
      <c r="E142" s="5" t="s">
        <v>266</v>
      </c>
      <c r="F142" s="12">
        <v>50</v>
      </c>
      <c r="G142" s="12">
        <v>263.56</v>
      </c>
      <c r="H142" s="13">
        <f t="shared" si="32"/>
        <v>13178</v>
      </c>
      <c r="I142" s="13"/>
      <c r="J142" s="14">
        <f t="shared" ref="J142:J144" si="33">H142-I142</f>
        <v>13178</v>
      </c>
      <c r="K142" s="47"/>
    </row>
    <row r="143" spans="1:11" s="1" customFormat="1" ht="15.6" x14ac:dyDescent="0.3">
      <c r="A143" s="3">
        <v>67</v>
      </c>
      <c r="B143" s="38">
        <v>2842635933</v>
      </c>
      <c r="C143" s="10" t="s">
        <v>401</v>
      </c>
      <c r="D143" s="10" t="s">
        <v>157</v>
      </c>
      <c r="E143" s="5" t="s">
        <v>402</v>
      </c>
      <c r="F143" s="12">
        <v>50</v>
      </c>
      <c r="G143" s="12">
        <v>263.56</v>
      </c>
      <c r="H143" s="13">
        <f t="shared" si="32"/>
        <v>13178</v>
      </c>
      <c r="I143" s="13"/>
      <c r="J143" s="14">
        <f t="shared" si="33"/>
        <v>13178</v>
      </c>
      <c r="K143" s="47"/>
    </row>
    <row r="144" spans="1:11" s="1" customFormat="1" ht="15.6" x14ac:dyDescent="0.3">
      <c r="A144" s="3">
        <v>68</v>
      </c>
      <c r="B144" s="38">
        <v>2893228576</v>
      </c>
      <c r="C144" s="10" t="s">
        <v>537</v>
      </c>
      <c r="D144" s="10" t="s">
        <v>500</v>
      </c>
      <c r="E144" s="5" t="s">
        <v>538</v>
      </c>
      <c r="F144" s="12">
        <v>50</v>
      </c>
      <c r="G144" s="29">
        <v>153.97999999999999</v>
      </c>
      <c r="H144" s="13">
        <f t="shared" si="32"/>
        <v>7698.9999999999991</v>
      </c>
      <c r="I144" s="13"/>
      <c r="J144" s="14">
        <f t="shared" si="33"/>
        <v>7698.9999999999991</v>
      </c>
      <c r="K144" s="47"/>
    </row>
    <row r="145" spans="1:11" s="1" customFormat="1" ht="15.6" x14ac:dyDescent="0.3">
      <c r="A145" s="3">
        <v>69</v>
      </c>
      <c r="B145" s="38"/>
      <c r="C145" s="10" t="s">
        <v>400</v>
      </c>
      <c r="D145" s="10" t="s">
        <v>501</v>
      </c>
      <c r="E145" s="5"/>
      <c r="F145" s="12"/>
      <c r="G145" s="29">
        <v>153.97999999999999</v>
      </c>
      <c r="H145" s="13">
        <f t="shared" si="32"/>
        <v>0</v>
      </c>
      <c r="I145" s="13"/>
      <c r="J145" s="14"/>
      <c r="K145" s="47"/>
    </row>
    <row r="146" spans="1:11" s="1" customFormat="1" ht="15.6" x14ac:dyDescent="0.3">
      <c r="A146" s="3">
        <v>70</v>
      </c>
      <c r="B146" s="38">
        <v>1588823530</v>
      </c>
      <c r="C146" s="10" t="s">
        <v>546</v>
      </c>
      <c r="D146" s="10" t="s">
        <v>502</v>
      </c>
      <c r="E146" s="5" t="s">
        <v>553</v>
      </c>
      <c r="F146" s="12">
        <v>50</v>
      </c>
      <c r="G146" s="29">
        <v>153.97999999999999</v>
      </c>
      <c r="H146" s="13">
        <f>F146*G146</f>
        <v>7698.9999999999991</v>
      </c>
      <c r="I146" s="13"/>
      <c r="J146" s="14">
        <f>H146-I146</f>
        <v>7698.9999999999991</v>
      </c>
      <c r="K146" s="47"/>
    </row>
    <row r="147" spans="1:11" s="1" customFormat="1" ht="15.6" x14ac:dyDescent="0.3">
      <c r="A147" s="3">
        <v>71</v>
      </c>
      <c r="B147" s="38">
        <v>1588683682</v>
      </c>
      <c r="C147" s="10" t="s">
        <v>547</v>
      </c>
      <c r="D147" s="10" t="s">
        <v>503</v>
      </c>
      <c r="E147" s="5" t="s">
        <v>552</v>
      </c>
      <c r="F147" s="12">
        <v>50</v>
      </c>
      <c r="G147" s="29">
        <v>153.97999999999999</v>
      </c>
      <c r="H147" s="13">
        <f t="shared" si="32"/>
        <v>7698.9999999999991</v>
      </c>
      <c r="I147" s="13"/>
      <c r="J147" s="14">
        <f t="shared" ref="J147:J148" si="34">H147-I147</f>
        <v>7698.9999999999991</v>
      </c>
      <c r="K147" s="47"/>
    </row>
    <row r="148" spans="1:11" s="1" customFormat="1" ht="31.2" x14ac:dyDescent="0.3">
      <c r="A148" s="3">
        <v>72</v>
      </c>
      <c r="B148" s="38">
        <v>1256977170</v>
      </c>
      <c r="C148" s="10" t="s">
        <v>548</v>
      </c>
      <c r="D148" s="10" t="s">
        <v>504</v>
      </c>
      <c r="E148" s="5" t="s">
        <v>551</v>
      </c>
      <c r="F148" s="12">
        <v>50</v>
      </c>
      <c r="G148" s="29">
        <v>153.97999999999999</v>
      </c>
      <c r="H148" s="13">
        <f t="shared" si="32"/>
        <v>7698.9999999999991</v>
      </c>
      <c r="I148" s="13"/>
      <c r="J148" s="14">
        <f t="shared" si="34"/>
        <v>7698.9999999999991</v>
      </c>
      <c r="K148" s="47"/>
    </row>
    <row r="149" spans="1:11" s="1" customFormat="1" ht="31.2" x14ac:dyDescent="0.3">
      <c r="A149" s="3">
        <v>73</v>
      </c>
      <c r="B149" s="38"/>
      <c r="C149" s="10" t="s">
        <v>400</v>
      </c>
      <c r="D149" s="10" t="s">
        <v>505</v>
      </c>
      <c r="E149" s="5"/>
      <c r="F149" s="12"/>
      <c r="G149" s="29"/>
      <c r="H149" s="13"/>
      <c r="I149" s="13"/>
      <c r="J149" s="14"/>
      <c r="K149" s="47"/>
    </row>
    <row r="150" spans="1:11" s="1" customFormat="1" ht="31.2" x14ac:dyDescent="0.3">
      <c r="A150" s="3">
        <v>74</v>
      </c>
      <c r="B150" s="38"/>
      <c r="C150" s="10" t="s">
        <v>400</v>
      </c>
      <c r="D150" s="10" t="s">
        <v>506</v>
      </c>
      <c r="E150" s="5"/>
      <c r="F150" s="12"/>
      <c r="G150" s="29"/>
      <c r="H150" s="13"/>
      <c r="I150" s="13"/>
      <c r="J150" s="14"/>
      <c r="K150" s="47"/>
    </row>
    <row r="151" spans="1:11" s="1" customFormat="1" ht="15.6" x14ac:dyDescent="0.3">
      <c r="A151" s="3">
        <v>75</v>
      </c>
      <c r="B151" s="38"/>
      <c r="C151" s="10" t="s">
        <v>400</v>
      </c>
      <c r="D151" s="10" t="s">
        <v>507</v>
      </c>
      <c r="E151" s="5"/>
      <c r="F151" s="12"/>
      <c r="G151" s="29"/>
      <c r="H151" s="13"/>
      <c r="I151" s="13"/>
      <c r="J151" s="14"/>
      <c r="K151" s="47"/>
    </row>
    <row r="152" spans="1:11" s="1" customFormat="1" ht="15.6" x14ac:dyDescent="0.3">
      <c r="A152" s="21"/>
      <c r="B152" s="43"/>
      <c r="C152" s="30"/>
      <c r="D152" s="30"/>
      <c r="E152" s="33"/>
      <c r="F152" s="24"/>
      <c r="G152" s="25"/>
      <c r="H152" s="26">
        <f>+SUM(H141:H151)</f>
        <v>90218.5</v>
      </c>
      <c r="I152" s="26">
        <f t="shared" ref="I152:J152" si="35">+SUM(I141:I151)</f>
        <v>0</v>
      </c>
      <c r="J152" s="26">
        <f t="shared" si="35"/>
        <v>90218.5</v>
      </c>
      <c r="K152" s="47"/>
    </row>
    <row r="153" spans="1:11" s="1" customFormat="1" ht="15.6" x14ac:dyDescent="0.3">
      <c r="A153" s="21"/>
      <c r="B153" s="43"/>
      <c r="C153" s="30"/>
      <c r="D153" s="30"/>
      <c r="E153" s="33"/>
      <c r="F153" s="24"/>
      <c r="G153" s="25"/>
      <c r="H153" s="26"/>
      <c r="I153" s="26"/>
      <c r="J153" s="26"/>
      <c r="K153" s="47"/>
    </row>
    <row r="154" spans="1:11" s="1" customFormat="1" ht="28.8" x14ac:dyDescent="0.3">
      <c r="A154" s="90" t="s">
        <v>339</v>
      </c>
      <c r="B154" s="90"/>
      <c r="C154" s="90"/>
      <c r="D154" s="90"/>
      <c r="E154" s="90"/>
      <c r="F154" s="90"/>
      <c r="G154" s="90"/>
      <c r="H154" s="90"/>
      <c r="I154" s="90"/>
      <c r="J154" s="90"/>
      <c r="K154" s="47"/>
    </row>
    <row r="155" spans="1:11" s="1" customFormat="1" ht="46.8" x14ac:dyDescent="0.3">
      <c r="A155" s="37" t="s">
        <v>64</v>
      </c>
      <c r="B155" s="62" t="s">
        <v>511</v>
      </c>
      <c r="C155" s="37" t="s">
        <v>16</v>
      </c>
      <c r="D155" s="37" t="s">
        <v>147</v>
      </c>
      <c r="E155" s="37" t="s">
        <v>133</v>
      </c>
      <c r="F155" s="37" t="s">
        <v>25</v>
      </c>
      <c r="G155" s="37" t="s">
        <v>18</v>
      </c>
      <c r="H155" s="37" t="s">
        <v>17</v>
      </c>
      <c r="I155" s="37" t="s">
        <v>144</v>
      </c>
      <c r="J155" s="37" t="s">
        <v>618</v>
      </c>
      <c r="K155" s="47"/>
    </row>
    <row r="156" spans="1:11" s="1" customFormat="1" ht="15.6" x14ac:dyDescent="0.3">
      <c r="A156" s="3">
        <v>76</v>
      </c>
      <c r="B156" s="38">
        <v>1586243609</v>
      </c>
      <c r="C156" s="10" t="s">
        <v>310</v>
      </c>
      <c r="D156" s="10" t="s">
        <v>577</v>
      </c>
      <c r="E156" s="5" t="s">
        <v>355</v>
      </c>
      <c r="F156" s="19">
        <v>50</v>
      </c>
      <c r="G156" s="27">
        <v>661.33</v>
      </c>
      <c r="H156" s="72">
        <f t="shared" ref="H156" si="36">F156*G156</f>
        <v>33066.5</v>
      </c>
      <c r="I156" s="7"/>
      <c r="J156" s="14">
        <f>H156-I156</f>
        <v>33066.5</v>
      </c>
      <c r="K156" s="47"/>
    </row>
    <row r="157" spans="1:11" s="1" customFormat="1" ht="31.2" x14ac:dyDescent="0.3">
      <c r="A157" s="3">
        <v>77</v>
      </c>
      <c r="B157" s="38">
        <v>1585781714</v>
      </c>
      <c r="C157" s="10" t="s">
        <v>465</v>
      </c>
      <c r="D157" s="10" t="s">
        <v>466</v>
      </c>
      <c r="E157" s="5" t="s">
        <v>467</v>
      </c>
      <c r="F157" s="19">
        <v>50</v>
      </c>
      <c r="G157" s="12">
        <v>263.56</v>
      </c>
      <c r="H157" s="13">
        <f>F157*G157</f>
        <v>13178</v>
      </c>
      <c r="I157" s="13"/>
      <c r="J157" s="14">
        <f t="shared" ref="J157:J158" si="37">H157-I157</f>
        <v>13178</v>
      </c>
      <c r="K157" s="47"/>
    </row>
    <row r="158" spans="1:11" s="1" customFormat="1" ht="15.6" x14ac:dyDescent="0.3">
      <c r="A158" s="3">
        <v>78</v>
      </c>
      <c r="B158" s="38">
        <v>1585781721</v>
      </c>
      <c r="C158" s="10" t="s">
        <v>189</v>
      </c>
      <c r="D158" s="10" t="s">
        <v>152</v>
      </c>
      <c r="E158" s="5" t="s">
        <v>209</v>
      </c>
      <c r="F158" s="19">
        <v>50</v>
      </c>
      <c r="G158" s="12">
        <v>263.56</v>
      </c>
      <c r="H158" s="13">
        <f>F158*G158</f>
        <v>13178</v>
      </c>
      <c r="I158" s="13"/>
      <c r="J158" s="14">
        <f t="shared" si="37"/>
        <v>13178</v>
      </c>
      <c r="K158" s="47"/>
    </row>
    <row r="159" spans="1:11" s="1" customFormat="1" ht="15.6" x14ac:dyDescent="0.3">
      <c r="A159" s="21"/>
      <c r="B159" s="43"/>
      <c r="C159" s="30"/>
      <c r="D159" s="30"/>
      <c r="E159" s="33"/>
      <c r="F159" s="21"/>
      <c r="G159" s="21"/>
      <c r="H159" s="34">
        <f>+SUM(H156:H158)</f>
        <v>59422.5</v>
      </c>
      <c r="I159" s="34">
        <f t="shared" ref="I159" si="38">+SUM(I156:I158)</f>
        <v>0</v>
      </c>
      <c r="J159" s="34">
        <f>+SUM(J156:J158)</f>
        <v>59422.5</v>
      </c>
      <c r="K159" s="47"/>
    </row>
    <row r="160" spans="1:11" s="1" customFormat="1" ht="36.75" customHeight="1" x14ac:dyDescent="0.3">
      <c r="A160" s="21"/>
      <c r="B160" s="43"/>
      <c r="C160" s="30"/>
      <c r="D160" s="30"/>
      <c r="E160" s="33"/>
      <c r="F160" s="21"/>
      <c r="G160" s="21"/>
      <c r="H160" s="34"/>
      <c r="I160" s="34"/>
      <c r="J160" s="34"/>
      <c r="K160" s="47"/>
    </row>
    <row r="161" spans="1:11" s="1" customFormat="1" ht="15.6" x14ac:dyDescent="0.3">
      <c r="A161" s="21"/>
      <c r="B161" s="43"/>
      <c r="C161" s="30"/>
      <c r="D161" s="30"/>
      <c r="E161" s="33"/>
      <c r="F161" s="21"/>
      <c r="G161" s="21"/>
      <c r="H161" s="34"/>
      <c r="I161" s="34"/>
      <c r="J161" s="34"/>
      <c r="K161" s="47"/>
    </row>
    <row r="162" spans="1:11" s="1" customFormat="1" ht="28.8" x14ac:dyDescent="0.3">
      <c r="A162" s="90" t="s">
        <v>340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47"/>
    </row>
    <row r="163" spans="1:11" s="1" customFormat="1" ht="46.8" x14ac:dyDescent="0.3">
      <c r="A163" s="37" t="s">
        <v>64</v>
      </c>
      <c r="B163" s="62" t="s">
        <v>511</v>
      </c>
      <c r="C163" s="37" t="s">
        <v>16</v>
      </c>
      <c r="D163" s="37" t="s">
        <v>147</v>
      </c>
      <c r="E163" s="37" t="s">
        <v>133</v>
      </c>
      <c r="F163" s="37" t="s">
        <v>25</v>
      </c>
      <c r="G163" s="37" t="s">
        <v>18</v>
      </c>
      <c r="H163" s="37" t="s">
        <v>17</v>
      </c>
      <c r="I163" s="37" t="s">
        <v>144</v>
      </c>
      <c r="J163" s="37" t="s">
        <v>618</v>
      </c>
      <c r="K163" s="47"/>
    </row>
    <row r="164" spans="1:11" s="1" customFormat="1" ht="15.6" x14ac:dyDescent="0.3">
      <c r="A164" s="3">
        <v>79</v>
      </c>
      <c r="B164" s="38">
        <v>1585781739</v>
      </c>
      <c r="C164" s="10" t="s">
        <v>24</v>
      </c>
      <c r="D164" s="10" t="s">
        <v>170</v>
      </c>
      <c r="E164" s="11" t="s">
        <v>85</v>
      </c>
      <c r="F164" s="12">
        <v>50</v>
      </c>
      <c r="G164" s="13">
        <v>414.83</v>
      </c>
      <c r="H164" s="13">
        <f>F164*G164</f>
        <v>20741.5</v>
      </c>
      <c r="I164" s="13"/>
      <c r="J164" s="14">
        <f>H164-I164</f>
        <v>20741.5</v>
      </c>
      <c r="K164" s="47"/>
    </row>
    <row r="165" spans="1:11" s="1" customFormat="1" ht="15.6" x14ac:dyDescent="0.3">
      <c r="A165" s="3">
        <v>80</v>
      </c>
      <c r="B165" s="38">
        <v>1585781747</v>
      </c>
      <c r="C165" s="10" t="s">
        <v>3</v>
      </c>
      <c r="D165" s="10" t="s">
        <v>149</v>
      </c>
      <c r="E165" s="11" t="s">
        <v>90</v>
      </c>
      <c r="F165" s="12">
        <v>50</v>
      </c>
      <c r="G165" s="13">
        <v>263.56</v>
      </c>
      <c r="H165" s="13">
        <f>F165*G165</f>
        <v>13178</v>
      </c>
      <c r="I165" s="16"/>
      <c r="J165" s="14">
        <f>H165-I165</f>
        <v>13178</v>
      </c>
      <c r="K165" s="47"/>
    </row>
    <row r="166" spans="1:11" s="74" customFormat="1" ht="15.6" x14ac:dyDescent="0.3">
      <c r="A166" s="3">
        <v>81</v>
      </c>
      <c r="B166" s="38"/>
      <c r="C166" s="10" t="s">
        <v>400</v>
      </c>
      <c r="D166" s="10" t="s">
        <v>149</v>
      </c>
      <c r="E166" s="5"/>
      <c r="F166" s="12"/>
      <c r="G166" s="13"/>
      <c r="H166" s="13"/>
      <c r="I166" s="7"/>
      <c r="J166" s="14"/>
      <c r="K166" s="73"/>
    </row>
    <row r="167" spans="1:11" s="1" customFormat="1" ht="15.6" x14ac:dyDescent="0.3">
      <c r="A167" s="21"/>
      <c r="B167" s="43"/>
      <c r="C167" s="30"/>
      <c r="D167" s="30"/>
      <c r="E167" s="33"/>
      <c r="F167" s="21"/>
      <c r="G167" s="21"/>
      <c r="H167" s="34">
        <f>+SUM(H164:H166)</f>
        <v>33919.5</v>
      </c>
      <c r="I167" s="34">
        <f t="shared" ref="I167" si="39">+SUM(I164:I166)</f>
        <v>0</v>
      </c>
      <c r="J167" s="34">
        <f>+SUM(J164:J166)</f>
        <v>33919.5</v>
      </c>
      <c r="K167" s="47"/>
    </row>
    <row r="168" spans="1:11" s="1" customFormat="1" ht="15.6" x14ac:dyDescent="0.3">
      <c r="A168" s="21"/>
      <c r="B168" s="43"/>
      <c r="C168" s="30"/>
      <c r="D168" s="30"/>
      <c r="E168" s="33"/>
      <c r="F168" s="21"/>
      <c r="G168" s="21"/>
      <c r="H168" s="34"/>
      <c r="I168" s="34"/>
      <c r="J168" s="34"/>
      <c r="K168" s="47"/>
    </row>
    <row r="169" spans="1:11" s="1" customFormat="1" ht="28.8" x14ac:dyDescent="0.3">
      <c r="A169" s="90" t="s">
        <v>341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47"/>
    </row>
    <row r="170" spans="1:11" s="1" customFormat="1" ht="46.8" x14ac:dyDescent="0.3">
      <c r="A170" s="37" t="s">
        <v>64</v>
      </c>
      <c r="B170" s="62" t="s">
        <v>511</v>
      </c>
      <c r="C170" s="37" t="s">
        <v>16</v>
      </c>
      <c r="D170" s="37" t="s">
        <v>147</v>
      </c>
      <c r="E170" s="37" t="s">
        <v>133</v>
      </c>
      <c r="F170" s="37" t="s">
        <v>25</v>
      </c>
      <c r="G170" s="37" t="s">
        <v>18</v>
      </c>
      <c r="H170" s="37" t="s">
        <v>17</v>
      </c>
      <c r="I170" s="37" t="s">
        <v>144</v>
      </c>
      <c r="J170" s="37" t="s">
        <v>618</v>
      </c>
      <c r="K170" s="47"/>
    </row>
    <row r="171" spans="1:11" s="1" customFormat="1" ht="31.2" x14ac:dyDescent="0.3">
      <c r="A171" s="3">
        <v>82</v>
      </c>
      <c r="B171" s="38">
        <v>1585781755</v>
      </c>
      <c r="C171" s="10" t="s">
        <v>179</v>
      </c>
      <c r="D171" s="10" t="s">
        <v>311</v>
      </c>
      <c r="E171" s="5" t="s">
        <v>204</v>
      </c>
      <c r="F171" s="12">
        <v>50</v>
      </c>
      <c r="G171" s="13">
        <v>661.33</v>
      </c>
      <c r="H171" s="13">
        <f t="shared" ref="H171:H179" si="40">F171*G171</f>
        <v>33066.5</v>
      </c>
      <c r="I171" s="13"/>
      <c r="J171" s="14">
        <f>H171-I171</f>
        <v>33066.5</v>
      </c>
      <c r="K171" s="47"/>
    </row>
    <row r="172" spans="1:11" s="1" customFormat="1" ht="15.6" x14ac:dyDescent="0.3">
      <c r="A172" s="19">
        <v>211</v>
      </c>
      <c r="B172" s="38">
        <v>1585782719</v>
      </c>
      <c r="C172" s="10" t="s">
        <v>620</v>
      </c>
      <c r="D172" s="10" t="s">
        <v>149</v>
      </c>
      <c r="E172" s="18" t="s">
        <v>623</v>
      </c>
      <c r="F172" s="12">
        <v>50</v>
      </c>
      <c r="G172" s="13">
        <v>263.56</v>
      </c>
      <c r="H172" s="13">
        <f t="shared" ref="H172" si="41">F172*G172</f>
        <v>13178</v>
      </c>
      <c r="I172" s="13"/>
      <c r="J172" s="14">
        <f t="shared" ref="J172" si="42">H172-I172</f>
        <v>13178</v>
      </c>
      <c r="K172" s="47"/>
    </row>
    <row r="173" spans="1:11" s="1" customFormat="1" ht="15.6" x14ac:dyDescent="0.3">
      <c r="A173" s="3">
        <v>84</v>
      </c>
      <c r="B173" s="38">
        <v>1586243554</v>
      </c>
      <c r="C173" s="10" t="s">
        <v>362</v>
      </c>
      <c r="D173" s="10" t="s">
        <v>312</v>
      </c>
      <c r="E173" s="11" t="s">
        <v>120</v>
      </c>
      <c r="F173" s="12">
        <v>50</v>
      </c>
      <c r="G173" s="13">
        <v>312.26</v>
      </c>
      <c r="H173" s="13">
        <f t="shared" si="40"/>
        <v>15613</v>
      </c>
      <c r="I173" s="7"/>
      <c r="J173" s="14">
        <f t="shared" ref="J173:J179" si="43">H173-I173</f>
        <v>15613</v>
      </c>
      <c r="K173" s="47"/>
    </row>
    <row r="174" spans="1:11" s="1" customFormat="1" ht="31.2" x14ac:dyDescent="0.3">
      <c r="A174" s="3">
        <v>85</v>
      </c>
      <c r="B174" s="38">
        <v>1585781763</v>
      </c>
      <c r="C174" s="10" t="s">
        <v>403</v>
      </c>
      <c r="D174" s="10" t="s">
        <v>568</v>
      </c>
      <c r="E174" s="11" t="s">
        <v>404</v>
      </c>
      <c r="F174" s="12">
        <v>50</v>
      </c>
      <c r="G174" s="13">
        <v>312.26</v>
      </c>
      <c r="H174" s="13">
        <f t="shared" si="40"/>
        <v>15613</v>
      </c>
      <c r="I174" s="13"/>
      <c r="J174" s="14">
        <f t="shared" si="43"/>
        <v>15613</v>
      </c>
      <c r="K174" s="47"/>
    </row>
    <row r="175" spans="1:11" s="1" customFormat="1" ht="15.6" x14ac:dyDescent="0.3">
      <c r="A175" s="3">
        <v>86</v>
      </c>
      <c r="B175" s="38">
        <v>448640955</v>
      </c>
      <c r="C175" s="10" t="s">
        <v>48</v>
      </c>
      <c r="D175" s="10" t="s">
        <v>242</v>
      </c>
      <c r="E175" s="11" t="s">
        <v>121</v>
      </c>
      <c r="F175" s="12">
        <v>50</v>
      </c>
      <c r="G175" s="13">
        <v>263.56</v>
      </c>
      <c r="H175" s="13">
        <f t="shared" si="40"/>
        <v>13178</v>
      </c>
      <c r="I175" s="13"/>
      <c r="J175" s="14">
        <f t="shared" si="43"/>
        <v>13178</v>
      </c>
      <c r="K175" s="47"/>
    </row>
    <row r="176" spans="1:11" s="1" customFormat="1" ht="15.6" x14ac:dyDescent="0.3">
      <c r="A176" s="3">
        <v>87</v>
      </c>
      <c r="B176" s="38">
        <v>1585781772</v>
      </c>
      <c r="C176" s="10" t="s">
        <v>11</v>
      </c>
      <c r="D176" s="10" t="s">
        <v>164</v>
      </c>
      <c r="E176" s="11" t="s">
        <v>122</v>
      </c>
      <c r="F176" s="12">
        <v>50</v>
      </c>
      <c r="G176" s="13">
        <v>263.56</v>
      </c>
      <c r="H176" s="13">
        <f t="shared" si="40"/>
        <v>13178</v>
      </c>
      <c r="I176" s="13"/>
      <c r="J176" s="14">
        <f t="shared" si="43"/>
        <v>13178</v>
      </c>
      <c r="K176" s="47"/>
    </row>
    <row r="177" spans="1:11" s="1" customFormat="1" ht="15.6" x14ac:dyDescent="0.3">
      <c r="A177" s="3">
        <v>88</v>
      </c>
      <c r="B177" s="38">
        <v>1585781780</v>
      </c>
      <c r="C177" s="10" t="s">
        <v>201</v>
      </c>
      <c r="D177" s="10" t="s">
        <v>392</v>
      </c>
      <c r="E177" s="11" t="s">
        <v>221</v>
      </c>
      <c r="F177" s="12">
        <v>50</v>
      </c>
      <c r="G177" s="13">
        <v>263.56</v>
      </c>
      <c r="H177" s="13">
        <f t="shared" si="40"/>
        <v>13178</v>
      </c>
      <c r="I177" s="13"/>
      <c r="J177" s="14">
        <f t="shared" si="43"/>
        <v>13178</v>
      </c>
      <c r="K177" s="47"/>
    </row>
    <row r="178" spans="1:11" s="1" customFormat="1" ht="15.6" x14ac:dyDescent="0.3">
      <c r="A178" s="3">
        <v>89</v>
      </c>
      <c r="B178" s="38">
        <v>1585781798</v>
      </c>
      <c r="C178" s="10" t="s">
        <v>621</v>
      </c>
      <c r="D178" s="10" t="s">
        <v>163</v>
      </c>
      <c r="E178" s="11" t="s">
        <v>622</v>
      </c>
      <c r="F178" s="12">
        <v>50</v>
      </c>
      <c r="G178" s="13">
        <v>312.26</v>
      </c>
      <c r="H178" s="13">
        <f t="shared" ref="H178" si="44">F178*G178</f>
        <v>15613</v>
      </c>
      <c r="I178" s="13"/>
      <c r="J178" s="14">
        <f t="shared" ref="J178" si="45">H178-I178</f>
        <v>15613</v>
      </c>
      <c r="K178" s="47"/>
    </row>
    <row r="179" spans="1:11" s="1" customFormat="1" ht="15.6" x14ac:dyDescent="0.3">
      <c r="A179" s="3">
        <v>90</v>
      </c>
      <c r="B179" s="38">
        <v>1589054343</v>
      </c>
      <c r="C179" s="10" t="s">
        <v>49</v>
      </c>
      <c r="D179" s="10" t="s">
        <v>162</v>
      </c>
      <c r="E179" s="11" t="s">
        <v>123</v>
      </c>
      <c r="F179" s="12">
        <v>50</v>
      </c>
      <c r="G179" s="13">
        <v>214.1</v>
      </c>
      <c r="H179" s="13">
        <f t="shared" si="40"/>
        <v>10705</v>
      </c>
      <c r="I179" s="13"/>
      <c r="J179" s="14">
        <f t="shared" si="43"/>
        <v>10705</v>
      </c>
      <c r="K179" s="47"/>
    </row>
    <row r="180" spans="1:11" s="1" customFormat="1" ht="15.6" x14ac:dyDescent="0.3">
      <c r="A180" s="21"/>
      <c r="B180" s="43"/>
      <c r="C180" s="30"/>
      <c r="D180" s="30"/>
      <c r="E180" s="33"/>
      <c r="F180" s="21"/>
      <c r="G180" s="21"/>
      <c r="H180" s="34">
        <f>+SUM(H171:H179)</f>
        <v>143322.5</v>
      </c>
      <c r="I180" s="34">
        <f t="shared" ref="I180" si="46">+SUM(I171:I179)</f>
        <v>0</v>
      </c>
      <c r="J180" s="34">
        <f>+SUM(J171:J179)</f>
        <v>143322.5</v>
      </c>
      <c r="K180" s="47"/>
    </row>
    <row r="181" spans="1:11" s="1" customFormat="1" ht="15.6" x14ac:dyDescent="0.3">
      <c r="A181" s="21"/>
      <c r="B181" s="43"/>
      <c r="C181" s="30"/>
      <c r="D181" s="30"/>
      <c r="E181" s="33"/>
      <c r="F181" s="21"/>
      <c r="G181" s="21"/>
      <c r="H181" s="34"/>
      <c r="I181" s="34"/>
      <c r="J181" s="34"/>
      <c r="K181" s="47"/>
    </row>
    <row r="182" spans="1:11" s="1" customFormat="1" ht="28.8" x14ac:dyDescent="0.3">
      <c r="A182" s="90" t="s">
        <v>342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47"/>
    </row>
    <row r="183" spans="1:11" s="1" customFormat="1" ht="46.8" x14ac:dyDescent="0.3">
      <c r="A183" s="37" t="s">
        <v>64</v>
      </c>
      <c r="B183" s="62" t="s">
        <v>511</v>
      </c>
      <c r="C183" s="37" t="s">
        <v>16</v>
      </c>
      <c r="D183" s="37" t="s">
        <v>147</v>
      </c>
      <c r="E183" s="37" t="s">
        <v>133</v>
      </c>
      <c r="F183" s="37" t="s">
        <v>25</v>
      </c>
      <c r="G183" s="37" t="s">
        <v>18</v>
      </c>
      <c r="H183" s="37" t="s">
        <v>17</v>
      </c>
      <c r="I183" s="37" t="s">
        <v>144</v>
      </c>
      <c r="J183" s="37" t="s">
        <v>618</v>
      </c>
      <c r="K183" s="47"/>
    </row>
    <row r="184" spans="1:11" s="1" customFormat="1" ht="15.6" x14ac:dyDescent="0.3">
      <c r="A184" s="3">
        <v>91</v>
      </c>
      <c r="B184" s="38">
        <v>2859735631</v>
      </c>
      <c r="C184" s="10" t="s">
        <v>2</v>
      </c>
      <c r="D184" s="10" t="s">
        <v>241</v>
      </c>
      <c r="E184" s="11" t="s">
        <v>191</v>
      </c>
      <c r="F184" s="12">
        <v>50</v>
      </c>
      <c r="G184" s="13">
        <v>661.33</v>
      </c>
      <c r="H184" s="13">
        <f t="shared" ref="H184:H192" si="47">F184*G184</f>
        <v>33066.5</v>
      </c>
      <c r="I184" s="13"/>
      <c r="J184" s="14">
        <f>H184-I184</f>
        <v>33066.5</v>
      </c>
      <c r="K184" s="47"/>
    </row>
    <row r="185" spans="1:11" s="1" customFormat="1" ht="15.6" x14ac:dyDescent="0.3">
      <c r="A185" s="3">
        <v>92</v>
      </c>
      <c r="B185" s="38">
        <v>1585781802</v>
      </c>
      <c r="C185" s="10" t="s">
        <v>47</v>
      </c>
      <c r="D185" s="10" t="s">
        <v>149</v>
      </c>
      <c r="E185" s="11" t="s">
        <v>119</v>
      </c>
      <c r="F185" s="12">
        <v>50</v>
      </c>
      <c r="G185" s="13">
        <v>263.56</v>
      </c>
      <c r="H185" s="13">
        <f t="shared" si="47"/>
        <v>13178</v>
      </c>
      <c r="I185" s="13"/>
      <c r="J185" s="14">
        <f t="shared" ref="J185:J192" si="48">H185-I185</f>
        <v>13178</v>
      </c>
      <c r="K185" s="47"/>
    </row>
    <row r="186" spans="1:11" s="1" customFormat="1" ht="15.6" x14ac:dyDescent="0.3">
      <c r="A186" s="3">
        <v>93</v>
      </c>
      <c r="B186" s="38">
        <v>1585781810</v>
      </c>
      <c r="C186" s="10" t="s">
        <v>45</v>
      </c>
      <c r="D186" s="10" t="s">
        <v>166</v>
      </c>
      <c r="E186" s="11" t="s">
        <v>117</v>
      </c>
      <c r="F186" s="12">
        <v>50</v>
      </c>
      <c r="G186" s="13">
        <v>220.57</v>
      </c>
      <c r="H186" s="13">
        <f t="shared" si="47"/>
        <v>11028.5</v>
      </c>
      <c r="I186" s="13"/>
      <c r="J186" s="14">
        <f t="shared" si="48"/>
        <v>11028.5</v>
      </c>
      <c r="K186" s="47"/>
    </row>
    <row r="187" spans="1:11" s="1" customFormat="1" ht="15.6" x14ac:dyDescent="0.3">
      <c r="A187" s="3">
        <v>94</v>
      </c>
      <c r="B187" s="38">
        <v>1585781828</v>
      </c>
      <c r="C187" s="10" t="s">
        <v>279</v>
      </c>
      <c r="D187" s="10" t="s">
        <v>166</v>
      </c>
      <c r="E187" s="11" t="s">
        <v>280</v>
      </c>
      <c r="F187" s="12">
        <v>50</v>
      </c>
      <c r="G187" s="13">
        <v>220.57300000000001</v>
      </c>
      <c r="H187" s="13">
        <f t="shared" si="47"/>
        <v>11028.65</v>
      </c>
      <c r="I187" s="13"/>
      <c r="J187" s="14">
        <f t="shared" si="48"/>
        <v>11028.65</v>
      </c>
      <c r="K187" s="47"/>
    </row>
    <row r="188" spans="1:11" s="1" customFormat="1" ht="15.6" x14ac:dyDescent="0.3">
      <c r="A188" s="3">
        <v>95</v>
      </c>
      <c r="B188" s="38">
        <v>1585781836</v>
      </c>
      <c r="C188" s="10" t="s">
        <v>267</v>
      </c>
      <c r="D188" s="10" t="s">
        <v>166</v>
      </c>
      <c r="E188" s="11" t="s">
        <v>272</v>
      </c>
      <c r="F188" s="12">
        <v>50</v>
      </c>
      <c r="G188" s="13">
        <v>220.57300000000001</v>
      </c>
      <c r="H188" s="13">
        <f t="shared" si="47"/>
        <v>11028.65</v>
      </c>
      <c r="I188" s="13"/>
      <c r="J188" s="14">
        <f t="shared" si="48"/>
        <v>11028.65</v>
      </c>
      <c r="K188" s="47"/>
    </row>
    <row r="189" spans="1:11" s="1" customFormat="1" ht="15.6" x14ac:dyDescent="0.3">
      <c r="A189" s="3">
        <v>96</v>
      </c>
      <c r="B189" s="38">
        <v>1585781844</v>
      </c>
      <c r="C189" s="10" t="s">
        <v>268</v>
      </c>
      <c r="D189" s="10" t="s">
        <v>166</v>
      </c>
      <c r="E189" s="11" t="s">
        <v>269</v>
      </c>
      <c r="F189" s="12">
        <v>50</v>
      </c>
      <c r="G189" s="13">
        <v>220.57300000000001</v>
      </c>
      <c r="H189" s="13">
        <f>F189*G189</f>
        <v>11028.65</v>
      </c>
      <c r="I189" s="13"/>
      <c r="J189" s="14">
        <f t="shared" si="48"/>
        <v>11028.65</v>
      </c>
      <c r="K189" s="47"/>
    </row>
    <row r="190" spans="1:11" s="1" customFormat="1" ht="15.6" x14ac:dyDescent="0.3">
      <c r="A190" s="3">
        <v>97</v>
      </c>
      <c r="B190" s="38">
        <v>1585781854</v>
      </c>
      <c r="C190" s="10" t="s">
        <v>270</v>
      </c>
      <c r="D190" s="10" t="s">
        <v>166</v>
      </c>
      <c r="E190" s="11" t="s">
        <v>271</v>
      </c>
      <c r="F190" s="12">
        <v>50</v>
      </c>
      <c r="G190" s="13">
        <v>220.57300000000001</v>
      </c>
      <c r="H190" s="13">
        <f>F190*G190</f>
        <v>11028.65</v>
      </c>
      <c r="I190" s="13"/>
      <c r="J190" s="14">
        <f t="shared" si="48"/>
        <v>11028.65</v>
      </c>
      <c r="K190" s="47"/>
    </row>
    <row r="191" spans="1:11" s="1" customFormat="1" ht="15.6" x14ac:dyDescent="0.3">
      <c r="A191" s="3">
        <v>98</v>
      </c>
      <c r="B191" s="38">
        <v>1585781861</v>
      </c>
      <c r="C191" s="10" t="s">
        <v>570</v>
      </c>
      <c r="D191" s="10" t="s">
        <v>166</v>
      </c>
      <c r="E191" s="11" t="s">
        <v>531</v>
      </c>
      <c r="F191" s="12">
        <v>50</v>
      </c>
      <c r="G191" s="13">
        <v>220.57300000000001</v>
      </c>
      <c r="H191" s="13">
        <f>F191*G191</f>
        <v>11028.65</v>
      </c>
      <c r="I191" s="13"/>
      <c r="J191" s="14">
        <f t="shared" si="48"/>
        <v>11028.65</v>
      </c>
      <c r="K191" s="47"/>
    </row>
    <row r="192" spans="1:11" s="1" customFormat="1" ht="15.6" x14ac:dyDescent="0.3">
      <c r="A192" s="3">
        <v>99</v>
      </c>
      <c r="B192" s="38">
        <v>1585781879</v>
      </c>
      <c r="C192" s="10" t="s">
        <v>46</v>
      </c>
      <c r="D192" s="10" t="s">
        <v>166</v>
      </c>
      <c r="E192" s="11" t="s">
        <v>118</v>
      </c>
      <c r="F192" s="12">
        <v>50</v>
      </c>
      <c r="G192" s="13">
        <v>220.57300000000001</v>
      </c>
      <c r="H192" s="13">
        <f t="shared" si="47"/>
        <v>11028.65</v>
      </c>
      <c r="I192" s="13"/>
      <c r="J192" s="14">
        <f t="shared" si="48"/>
        <v>11028.65</v>
      </c>
      <c r="K192" s="47"/>
    </row>
    <row r="193" spans="1:11" s="1" customFormat="1" ht="15.6" x14ac:dyDescent="0.3">
      <c r="A193" s="21"/>
      <c r="B193" s="43"/>
      <c r="C193" s="30"/>
      <c r="D193" s="30"/>
      <c r="E193" s="33"/>
      <c r="F193" s="24"/>
      <c r="G193" s="25"/>
      <c r="H193" s="34">
        <f>+SUM(H184:H192)</f>
        <v>123444.89999999997</v>
      </c>
      <c r="I193" s="34">
        <f>+SUM(I184:I192)</f>
        <v>0</v>
      </c>
      <c r="J193" s="34">
        <f>+SUM(J184:J192)</f>
        <v>123444.89999999997</v>
      </c>
      <c r="K193" s="47"/>
    </row>
    <row r="194" spans="1:11" s="1" customFormat="1" ht="15.6" x14ac:dyDescent="0.3">
      <c r="A194" s="21"/>
      <c r="B194" s="43"/>
      <c r="C194" s="30"/>
      <c r="D194" s="30"/>
      <c r="E194" s="33"/>
      <c r="F194" s="21"/>
      <c r="G194" s="21"/>
      <c r="H194" s="21"/>
      <c r="I194" s="21"/>
      <c r="J194" s="21"/>
      <c r="K194" s="47"/>
    </row>
    <row r="195" spans="1:11" s="1" customFormat="1" ht="139.5" customHeight="1" x14ac:dyDescent="0.3">
      <c r="A195" s="21"/>
      <c r="B195" s="43"/>
      <c r="C195" s="30"/>
      <c r="D195" s="30"/>
      <c r="E195" s="33"/>
      <c r="F195" s="21"/>
      <c r="G195" s="21"/>
      <c r="H195" s="21"/>
      <c r="I195" s="21"/>
      <c r="J195" s="21"/>
      <c r="K195" s="47"/>
    </row>
    <row r="196" spans="1:11" s="1" customFormat="1" ht="28.8" x14ac:dyDescent="0.3">
      <c r="A196" s="90" t="s">
        <v>554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47"/>
    </row>
    <row r="197" spans="1:11" s="1" customFormat="1" ht="46.8" x14ac:dyDescent="0.3">
      <c r="A197" s="37" t="s">
        <v>64</v>
      </c>
      <c r="B197" s="62" t="s">
        <v>511</v>
      </c>
      <c r="C197" s="37" t="s">
        <v>16</v>
      </c>
      <c r="D197" s="37" t="s">
        <v>147</v>
      </c>
      <c r="E197" s="37" t="s">
        <v>133</v>
      </c>
      <c r="F197" s="37" t="s">
        <v>25</v>
      </c>
      <c r="G197" s="37" t="s">
        <v>18</v>
      </c>
      <c r="H197" s="37" t="s">
        <v>17</v>
      </c>
      <c r="I197" s="37" t="s">
        <v>144</v>
      </c>
      <c r="J197" s="37" t="s">
        <v>618</v>
      </c>
      <c r="K197" s="47"/>
    </row>
    <row r="198" spans="1:11" s="1" customFormat="1" ht="15.6" x14ac:dyDescent="0.3">
      <c r="A198" s="3">
        <v>100</v>
      </c>
      <c r="B198" s="38">
        <v>1585781887</v>
      </c>
      <c r="C198" s="10" t="s">
        <v>0</v>
      </c>
      <c r="D198" s="10" t="s">
        <v>259</v>
      </c>
      <c r="E198" s="11" t="s">
        <v>88</v>
      </c>
      <c r="F198" s="12">
        <v>50</v>
      </c>
      <c r="G198" s="13">
        <v>661.33</v>
      </c>
      <c r="H198" s="13">
        <f>F198*G198</f>
        <v>33066.5</v>
      </c>
      <c r="I198" s="13"/>
      <c r="J198" s="14">
        <f>H198-I198</f>
        <v>33066.5</v>
      </c>
      <c r="K198" s="47"/>
    </row>
    <row r="199" spans="1:11" s="1" customFormat="1" ht="15.6" x14ac:dyDescent="0.3">
      <c r="A199" s="3">
        <v>101</v>
      </c>
      <c r="B199" s="38">
        <v>1518851045</v>
      </c>
      <c r="C199" s="10" t="s">
        <v>185</v>
      </c>
      <c r="D199" s="10" t="s">
        <v>317</v>
      </c>
      <c r="E199" s="11" t="s">
        <v>246</v>
      </c>
      <c r="F199" s="12">
        <v>50</v>
      </c>
      <c r="G199" s="13">
        <v>414.83</v>
      </c>
      <c r="H199" s="13">
        <f>F199*G199</f>
        <v>20741.5</v>
      </c>
      <c r="I199" s="13"/>
      <c r="J199" s="14">
        <f t="shared" ref="J199:J213" si="49">H199-I199</f>
        <v>20741.5</v>
      </c>
      <c r="K199" s="47"/>
    </row>
    <row r="200" spans="1:11" s="1" customFormat="1" ht="31.2" x14ac:dyDescent="0.3">
      <c r="A200" s="3">
        <v>102</v>
      </c>
      <c r="B200" s="38"/>
      <c r="C200" s="4" t="s">
        <v>181</v>
      </c>
      <c r="D200" s="4" t="s">
        <v>445</v>
      </c>
      <c r="E200" s="5" t="s">
        <v>228</v>
      </c>
      <c r="F200" s="12">
        <v>50</v>
      </c>
      <c r="G200" s="7">
        <v>414.83</v>
      </c>
      <c r="H200" s="7">
        <f>F200*G200</f>
        <v>20741.5</v>
      </c>
      <c r="I200" s="7"/>
      <c r="J200" s="14">
        <f t="shared" si="49"/>
        <v>20741.5</v>
      </c>
      <c r="K200" s="47"/>
    </row>
    <row r="201" spans="1:11" s="1" customFormat="1" ht="15.6" x14ac:dyDescent="0.3">
      <c r="A201" s="3">
        <v>103</v>
      </c>
      <c r="B201" s="38">
        <v>1585781895</v>
      </c>
      <c r="C201" s="10" t="s">
        <v>28</v>
      </c>
      <c r="D201" s="10" t="s">
        <v>149</v>
      </c>
      <c r="E201" s="11" t="s">
        <v>92</v>
      </c>
      <c r="F201" s="12">
        <v>50</v>
      </c>
      <c r="G201" s="13">
        <v>312.25</v>
      </c>
      <c r="H201" s="17">
        <f>F201*G201</f>
        <v>15612.5</v>
      </c>
      <c r="I201" s="7"/>
      <c r="J201" s="14">
        <f t="shared" si="49"/>
        <v>15612.5</v>
      </c>
      <c r="K201" s="47"/>
    </row>
    <row r="202" spans="1:11" s="1" customFormat="1" ht="31.2" x14ac:dyDescent="0.3">
      <c r="A202" s="3">
        <v>104</v>
      </c>
      <c r="B202" s="38">
        <v>1585781950</v>
      </c>
      <c r="C202" s="10" t="s">
        <v>298</v>
      </c>
      <c r="D202" s="10" t="s">
        <v>149</v>
      </c>
      <c r="E202" s="4" t="s">
        <v>299</v>
      </c>
      <c r="F202" s="12">
        <v>50</v>
      </c>
      <c r="G202" s="12">
        <v>263.56</v>
      </c>
      <c r="H202" s="13">
        <f>F202*G202</f>
        <v>13178</v>
      </c>
      <c r="I202" s="27"/>
      <c r="J202" s="14">
        <f t="shared" si="49"/>
        <v>13178</v>
      </c>
      <c r="K202" s="47"/>
    </row>
    <row r="203" spans="1:11" s="1" customFormat="1" ht="15.6" x14ac:dyDescent="0.3">
      <c r="A203" s="3">
        <v>105</v>
      </c>
      <c r="B203" s="38">
        <v>1585781909</v>
      </c>
      <c r="C203" s="10" t="s">
        <v>579</v>
      </c>
      <c r="D203" s="10" t="s">
        <v>171</v>
      </c>
      <c r="E203" s="11" t="s">
        <v>413</v>
      </c>
      <c r="F203" s="12">
        <v>50</v>
      </c>
      <c r="G203" s="13">
        <v>358.47</v>
      </c>
      <c r="H203" s="13">
        <f t="shared" ref="H203:H213" si="50">F203*G203</f>
        <v>17923.5</v>
      </c>
      <c r="I203" s="13"/>
      <c r="J203" s="14">
        <f t="shared" si="49"/>
        <v>17923.5</v>
      </c>
      <c r="K203" s="65"/>
    </row>
    <row r="204" spans="1:11" s="1" customFormat="1" ht="15.6" x14ac:dyDescent="0.3">
      <c r="A204" s="3">
        <v>106</v>
      </c>
      <c r="B204" s="38">
        <v>1585781942</v>
      </c>
      <c r="C204" s="10" t="s">
        <v>535</v>
      </c>
      <c r="D204" s="10" t="s">
        <v>171</v>
      </c>
      <c r="E204" s="11" t="s">
        <v>536</v>
      </c>
      <c r="F204" s="12">
        <v>50</v>
      </c>
      <c r="G204" s="13">
        <v>358.47</v>
      </c>
      <c r="H204" s="13">
        <f>F204*G204</f>
        <v>17923.5</v>
      </c>
      <c r="I204" s="13"/>
      <c r="J204" s="14">
        <f t="shared" si="49"/>
        <v>17923.5</v>
      </c>
      <c r="K204" s="47"/>
    </row>
    <row r="205" spans="1:11" s="1" customFormat="1" ht="15.6" x14ac:dyDescent="0.3">
      <c r="A205" s="3">
        <v>107</v>
      </c>
      <c r="B205" s="38">
        <v>2776321127</v>
      </c>
      <c r="C205" s="10" t="s">
        <v>452</v>
      </c>
      <c r="D205" s="10" t="s">
        <v>171</v>
      </c>
      <c r="E205" s="11" t="s">
        <v>453</v>
      </c>
      <c r="F205" s="12">
        <v>50</v>
      </c>
      <c r="G205" s="13">
        <v>358.47</v>
      </c>
      <c r="H205" s="13">
        <f>F205*G205</f>
        <v>17923.5</v>
      </c>
      <c r="I205" s="13"/>
      <c r="J205" s="14">
        <f t="shared" si="49"/>
        <v>17923.5</v>
      </c>
      <c r="K205" s="65"/>
    </row>
    <row r="206" spans="1:11" s="1" customFormat="1" ht="15.6" x14ac:dyDescent="0.3">
      <c r="A206" s="3">
        <v>108</v>
      </c>
      <c r="B206" s="38">
        <v>1585781968</v>
      </c>
      <c r="C206" s="10" t="s">
        <v>186</v>
      </c>
      <c r="D206" s="10" t="s">
        <v>171</v>
      </c>
      <c r="E206" s="11" t="s">
        <v>93</v>
      </c>
      <c r="F206" s="12">
        <v>50</v>
      </c>
      <c r="G206" s="13">
        <v>358.47</v>
      </c>
      <c r="H206" s="13">
        <f>F206*G206</f>
        <v>17923.5</v>
      </c>
      <c r="I206" s="13"/>
      <c r="J206" s="14">
        <f t="shared" si="49"/>
        <v>17923.5</v>
      </c>
      <c r="K206" s="47"/>
    </row>
    <row r="207" spans="1:11" s="1" customFormat="1" ht="15.6" x14ac:dyDescent="0.3">
      <c r="A207" s="3">
        <v>109</v>
      </c>
      <c r="B207" s="38">
        <v>1585781976</v>
      </c>
      <c r="C207" s="10" t="s">
        <v>435</v>
      </c>
      <c r="D207" s="10" t="s">
        <v>172</v>
      </c>
      <c r="E207" s="11" t="s">
        <v>436</v>
      </c>
      <c r="F207" s="12">
        <v>50</v>
      </c>
      <c r="G207" s="13">
        <v>263.56</v>
      </c>
      <c r="H207" s="13">
        <f>F207*G207</f>
        <v>13178</v>
      </c>
      <c r="I207" s="31"/>
      <c r="J207" s="14">
        <f t="shared" si="49"/>
        <v>13178</v>
      </c>
      <c r="K207" s="47"/>
    </row>
    <row r="208" spans="1:11" s="1" customFormat="1" ht="15.6" x14ac:dyDescent="0.3">
      <c r="A208" s="3">
        <v>110</v>
      </c>
      <c r="B208" s="38"/>
      <c r="C208" s="10" t="s">
        <v>400</v>
      </c>
      <c r="D208" s="10" t="s">
        <v>172</v>
      </c>
      <c r="E208" s="5"/>
      <c r="F208" s="12">
        <v>50</v>
      </c>
      <c r="G208" s="13"/>
      <c r="H208" s="13"/>
      <c r="I208" s="31"/>
      <c r="J208" s="14">
        <f t="shared" si="49"/>
        <v>0</v>
      </c>
      <c r="K208" s="47"/>
    </row>
    <row r="209" spans="1:11" s="1" customFormat="1" ht="15.6" x14ac:dyDescent="0.3">
      <c r="A209" s="3">
        <v>111</v>
      </c>
      <c r="B209" s="38">
        <v>2860876704</v>
      </c>
      <c r="C209" s="10" t="s">
        <v>29</v>
      </c>
      <c r="D209" s="10" t="s">
        <v>314</v>
      </c>
      <c r="E209" s="5" t="s">
        <v>194</v>
      </c>
      <c r="F209" s="12">
        <v>50</v>
      </c>
      <c r="G209" s="13">
        <v>312.26</v>
      </c>
      <c r="H209" s="13">
        <f t="shared" si="50"/>
        <v>15613</v>
      </c>
      <c r="I209" s="3"/>
      <c r="J209" s="14">
        <f t="shared" si="49"/>
        <v>15613</v>
      </c>
      <c r="K209" s="47"/>
    </row>
    <row r="210" spans="1:11" s="1" customFormat="1" ht="15.6" x14ac:dyDescent="0.3">
      <c r="A210" s="3">
        <v>112</v>
      </c>
      <c r="B210" s="38">
        <v>1585781917</v>
      </c>
      <c r="C210" s="10" t="s">
        <v>38</v>
      </c>
      <c r="D210" s="10" t="s">
        <v>354</v>
      </c>
      <c r="E210" s="11" t="s">
        <v>104</v>
      </c>
      <c r="F210" s="12">
        <v>50</v>
      </c>
      <c r="G210" s="12">
        <v>263.56</v>
      </c>
      <c r="H210" s="13">
        <f t="shared" si="50"/>
        <v>13178</v>
      </c>
      <c r="I210" s="13"/>
      <c r="J210" s="14">
        <f t="shared" si="49"/>
        <v>13178</v>
      </c>
      <c r="K210" s="47"/>
    </row>
    <row r="211" spans="1:11" s="1" customFormat="1" ht="15.6" x14ac:dyDescent="0.3">
      <c r="A211" s="3">
        <v>113</v>
      </c>
      <c r="B211" s="38">
        <v>1585781925</v>
      </c>
      <c r="C211" s="10" t="s">
        <v>40</v>
      </c>
      <c r="D211" s="10" t="s">
        <v>313</v>
      </c>
      <c r="E211" s="11" t="s">
        <v>106</v>
      </c>
      <c r="F211" s="12">
        <v>50</v>
      </c>
      <c r="G211" s="13">
        <v>263.56</v>
      </c>
      <c r="H211" s="13">
        <f t="shared" si="50"/>
        <v>13178</v>
      </c>
      <c r="I211" s="13"/>
      <c r="J211" s="14">
        <f t="shared" si="49"/>
        <v>13178</v>
      </c>
      <c r="K211" s="47"/>
    </row>
    <row r="212" spans="1:11" s="1" customFormat="1" ht="15.6" x14ac:dyDescent="0.3">
      <c r="A212" s="3">
        <v>114</v>
      </c>
      <c r="B212" s="38">
        <v>1532115859</v>
      </c>
      <c r="C212" s="10" t="s">
        <v>283</v>
      </c>
      <c r="D212" s="10" t="s">
        <v>169</v>
      </c>
      <c r="E212" s="11" t="s">
        <v>252</v>
      </c>
      <c r="F212" s="12">
        <v>50</v>
      </c>
      <c r="G212" s="13">
        <v>263.56</v>
      </c>
      <c r="H212" s="13">
        <f t="shared" si="50"/>
        <v>13178</v>
      </c>
      <c r="I212" s="13"/>
      <c r="J212" s="14">
        <f t="shared" si="49"/>
        <v>13178</v>
      </c>
      <c r="K212" s="47"/>
    </row>
    <row r="213" spans="1:11" s="1" customFormat="1" ht="15.6" x14ac:dyDescent="0.3">
      <c r="A213" s="3">
        <v>115</v>
      </c>
      <c r="B213" s="38">
        <v>1585781933</v>
      </c>
      <c r="C213" s="10" t="s">
        <v>226</v>
      </c>
      <c r="D213" s="10" t="s">
        <v>173</v>
      </c>
      <c r="E213" s="11" t="s">
        <v>89</v>
      </c>
      <c r="F213" s="12">
        <v>50</v>
      </c>
      <c r="G213" s="13">
        <v>414.83</v>
      </c>
      <c r="H213" s="13">
        <f t="shared" si="50"/>
        <v>20741.5</v>
      </c>
      <c r="I213" s="31"/>
      <c r="J213" s="14">
        <f t="shared" si="49"/>
        <v>20741.5</v>
      </c>
      <c r="K213" s="47"/>
    </row>
    <row r="214" spans="1:11" s="1" customFormat="1" ht="15.6" x14ac:dyDescent="0.3">
      <c r="A214" s="21"/>
      <c r="B214" s="43"/>
      <c r="C214" s="30"/>
      <c r="D214" s="30"/>
      <c r="E214" s="33"/>
      <c r="F214" s="21"/>
      <c r="G214" s="21"/>
      <c r="H214" s="34">
        <f>+SUM(H198:H213)</f>
        <v>264100.5</v>
      </c>
      <c r="I214" s="34">
        <f>+SUM(I198:I213)</f>
        <v>0</v>
      </c>
      <c r="J214" s="34">
        <f>+SUM(J198:J213)</f>
        <v>264100.5</v>
      </c>
      <c r="K214" s="47"/>
    </row>
    <row r="215" spans="1:11" s="1" customFormat="1" ht="15.6" x14ac:dyDescent="0.3">
      <c r="A215" s="21"/>
      <c r="B215" s="43"/>
      <c r="C215" s="30"/>
      <c r="D215" s="30"/>
      <c r="E215" s="33"/>
      <c r="F215" s="21"/>
      <c r="G215" s="21"/>
      <c r="H215" s="34"/>
      <c r="I215" s="34"/>
      <c r="J215" s="34"/>
      <c r="K215" s="47"/>
    </row>
    <row r="216" spans="1:11" s="1" customFormat="1" ht="15.6" x14ac:dyDescent="0.3">
      <c r="A216" s="21"/>
      <c r="B216" s="43"/>
      <c r="C216" s="30"/>
      <c r="D216" s="30"/>
      <c r="E216" s="33"/>
      <c r="F216" s="21"/>
      <c r="G216" s="21"/>
      <c r="H216" s="34"/>
      <c r="I216" s="34"/>
      <c r="J216" s="34"/>
      <c r="K216" s="47"/>
    </row>
    <row r="217" spans="1:11" ht="28.8" x14ac:dyDescent="0.3">
      <c r="A217" s="95" t="s">
        <v>555</v>
      </c>
      <c r="B217" s="95"/>
      <c r="C217" s="95"/>
      <c r="D217" s="95"/>
      <c r="E217" s="95"/>
      <c r="F217" s="95"/>
      <c r="G217" s="95"/>
      <c r="H217" s="95"/>
      <c r="I217" s="95"/>
      <c r="J217" s="95"/>
    </row>
    <row r="218" spans="1:11" ht="46.8" x14ac:dyDescent="0.3">
      <c r="A218" s="37" t="s">
        <v>64</v>
      </c>
      <c r="B218" s="62" t="s">
        <v>511</v>
      </c>
      <c r="C218" s="37" t="s">
        <v>16</v>
      </c>
      <c r="D218" s="37" t="s">
        <v>147</v>
      </c>
      <c r="E218" s="37" t="s">
        <v>133</v>
      </c>
      <c r="F218" s="37" t="s">
        <v>25</v>
      </c>
      <c r="G218" s="37" t="s">
        <v>18</v>
      </c>
      <c r="H218" s="37" t="s">
        <v>17</v>
      </c>
      <c r="I218" s="37" t="s">
        <v>144</v>
      </c>
      <c r="J218" s="37" t="s">
        <v>618</v>
      </c>
    </row>
    <row r="219" spans="1:11" ht="31.2" x14ac:dyDescent="0.3">
      <c r="A219" s="3">
        <v>116</v>
      </c>
      <c r="B219" s="41">
        <v>1503691551</v>
      </c>
      <c r="C219" s="10" t="s">
        <v>22</v>
      </c>
      <c r="D219" s="10" t="s">
        <v>557</v>
      </c>
      <c r="E219" s="11" t="s">
        <v>82</v>
      </c>
      <c r="F219" s="12">
        <v>50</v>
      </c>
      <c r="G219" s="13">
        <v>661.33</v>
      </c>
      <c r="H219" s="13">
        <f>F219*G219</f>
        <v>33066.5</v>
      </c>
      <c r="I219" s="13"/>
      <c r="J219" s="14">
        <f>H219-I219</f>
        <v>33066.5</v>
      </c>
    </row>
    <row r="220" spans="1:11" ht="46.8" x14ac:dyDescent="0.3">
      <c r="A220" s="3">
        <v>117</v>
      </c>
      <c r="B220" s="38">
        <v>469028900</v>
      </c>
      <c r="C220" s="10" t="s">
        <v>428</v>
      </c>
      <c r="D220" s="10" t="s">
        <v>556</v>
      </c>
      <c r="E220" s="11" t="s">
        <v>429</v>
      </c>
      <c r="F220" s="12">
        <v>50</v>
      </c>
      <c r="G220" s="13">
        <v>414.83</v>
      </c>
      <c r="H220" s="13">
        <f>F220*G220</f>
        <v>20741.5</v>
      </c>
      <c r="I220" s="13"/>
      <c r="J220" s="14">
        <f t="shared" ref="J220:J222" si="51">H220-I220</f>
        <v>20741.5</v>
      </c>
    </row>
    <row r="221" spans="1:11" ht="15.6" x14ac:dyDescent="0.3">
      <c r="A221" s="3">
        <v>118</v>
      </c>
      <c r="B221" s="41">
        <v>1422999730</v>
      </c>
      <c r="C221" s="10" t="s">
        <v>486</v>
      </c>
      <c r="D221" s="10" t="s">
        <v>485</v>
      </c>
      <c r="E221" s="11" t="s">
        <v>487</v>
      </c>
      <c r="F221" s="12">
        <v>50</v>
      </c>
      <c r="G221" s="13">
        <v>312.26</v>
      </c>
      <c r="H221" s="13">
        <f>F221*G221</f>
        <v>15613</v>
      </c>
      <c r="I221" s="13"/>
      <c r="J221" s="14">
        <f t="shared" si="51"/>
        <v>15613</v>
      </c>
    </row>
    <row r="222" spans="1:11" ht="15.6" x14ac:dyDescent="0.3">
      <c r="A222" s="3">
        <v>245</v>
      </c>
      <c r="B222" s="41">
        <v>1501513920</v>
      </c>
      <c r="C222" s="10" t="s">
        <v>576</v>
      </c>
      <c r="D222" s="10" t="s">
        <v>574</v>
      </c>
      <c r="E222" s="11" t="s">
        <v>575</v>
      </c>
      <c r="F222" s="12">
        <f>(50/12)*6.5</f>
        <v>27.083333333333336</v>
      </c>
      <c r="G222" s="13">
        <v>414.83</v>
      </c>
      <c r="H222" s="13">
        <f>F222*G222</f>
        <v>11234.979166666668</v>
      </c>
      <c r="I222" s="13"/>
      <c r="J222" s="14">
        <f t="shared" si="51"/>
        <v>11234.979166666668</v>
      </c>
      <c r="K222" s="61"/>
    </row>
    <row r="223" spans="1:11" ht="15.6" x14ac:dyDescent="0.3">
      <c r="A223" s="3">
        <v>119</v>
      </c>
      <c r="B223" s="38"/>
      <c r="C223" s="10" t="s">
        <v>400</v>
      </c>
      <c r="D223" s="10" t="s">
        <v>149</v>
      </c>
      <c r="E223" s="11"/>
      <c r="F223" s="12"/>
      <c r="G223" s="13"/>
      <c r="H223" s="13"/>
      <c r="I223" s="13"/>
      <c r="J223" s="14"/>
    </row>
    <row r="224" spans="1:11" s="1" customFormat="1" ht="15.6" x14ac:dyDescent="0.3">
      <c r="A224" s="3">
        <v>120</v>
      </c>
      <c r="B224" s="38"/>
      <c r="C224" s="10" t="s">
        <v>400</v>
      </c>
      <c r="D224" s="10" t="s">
        <v>152</v>
      </c>
      <c r="E224" s="11"/>
      <c r="F224" s="12"/>
      <c r="G224" s="13"/>
      <c r="H224" s="13">
        <f>F224*G224</f>
        <v>0</v>
      </c>
      <c r="I224" s="13"/>
      <c r="J224" s="14"/>
      <c r="K224" s="47"/>
    </row>
    <row r="225" spans="1:11" s="1" customFormat="1" ht="15.6" x14ac:dyDescent="0.3">
      <c r="A225" s="3">
        <v>121</v>
      </c>
      <c r="B225" s="38"/>
      <c r="C225" s="10" t="s">
        <v>400</v>
      </c>
      <c r="D225" s="10" t="s">
        <v>156</v>
      </c>
      <c r="E225" s="11"/>
      <c r="F225" s="12"/>
      <c r="G225" s="13"/>
      <c r="H225" s="13"/>
      <c r="I225" s="13"/>
      <c r="J225" s="14"/>
      <c r="K225" s="47"/>
    </row>
    <row r="226" spans="1:11" s="1" customFormat="1" ht="15.6" x14ac:dyDescent="0.3">
      <c r="A226" s="21"/>
      <c r="B226" s="43"/>
      <c r="C226" s="30"/>
      <c r="D226" s="30"/>
      <c r="E226" s="33"/>
      <c r="F226" s="24"/>
      <c r="G226" s="25"/>
      <c r="H226" s="26">
        <f>+SUM(H219:H225)</f>
        <v>80655.979166666672</v>
      </c>
      <c r="I226" s="26">
        <f>+SUM(I219:I225)</f>
        <v>0</v>
      </c>
      <c r="J226" s="26">
        <f>+SUM(J219:J225)</f>
        <v>80655.979166666672</v>
      </c>
      <c r="K226" s="47"/>
    </row>
    <row r="227" spans="1:11" s="1" customFormat="1" ht="15.6" x14ac:dyDescent="0.3">
      <c r="A227" s="21"/>
      <c r="B227" s="43"/>
      <c r="C227" s="30"/>
      <c r="D227" s="30"/>
      <c r="E227" s="33"/>
      <c r="F227" s="24"/>
      <c r="G227" s="25"/>
      <c r="H227" s="26"/>
      <c r="I227" s="26"/>
      <c r="J227" s="26"/>
      <c r="K227" s="47"/>
    </row>
    <row r="228" spans="1:11" s="1" customFormat="1" ht="15.6" x14ac:dyDescent="0.3">
      <c r="A228" s="21"/>
      <c r="B228" s="43"/>
      <c r="C228" s="30"/>
      <c r="D228" s="30"/>
      <c r="E228" s="33"/>
      <c r="F228" s="21"/>
      <c r="G228" s="21"/>
      <c r="H228" s="34"/>
      <c r="I228" s="34"/>
      <c r="J228" s="34"/>
      <c r="K228" s="47"/>
    </row>
    <row r="229" spans="1:11" s="1" customFormat="1" ht="28.8" x14ac:dyDescent="0.3">
      <c r="A229" s="90" t="s">
        <v>343</v>
      </c>
      <c r="B229" s="90"/>
      <c r="C229" s="90"/>
      <c r="D229" s="90"/>
      <c r="E229" s="90"/>
      <c r="F229" s="90"/>
      <c r="G229" s="90"/>
      <c r="H229" s="90"/>
      <c r="I229" s="90"/>
      <c r="J229" s="90"/>
      <c r="K229" s="47"/>
    </row>
    <row r="230" spans="1:11" s="1" customFormat="1" ht="46.8" x14ac:dyDescent="0.3">
      <c r="A230" s="37" t="s">
        <v>64</v>
      </c>
      <c r="B230" s="62" t="s">
        <v>511</v>
      </c>
      <c r="C230" s="37" t="s">
        <v>16</v>
      </c>
      <c r="D230" s="37" t="s">
        <v>147</v>
      </c>
      <c r="E230" s="37" t="s">
        <v>133</v>
      </c>
      <c r="F230" s="37" t="s">
        <v>25</v>
      </c>
      <c r="G230" s="37" t="s">
        <v>18</v>
      </c>
      <c r="H230" s="37" t="s">
        <v>17</v>
      </c>
      <c r="I230" s="37" t="s">
        <v>144</v>
      </c>
      <c r="J230" s="37" t="s">
        <v>618</v>
      </c>
      <c r="K230" s="47"/>
    </row>
    <row r="231" spans="1:11" s="1" customFormat="1" ht="31.2" x14ac:dyDescent="0.3">
      <c r="A231" s="3">
        <v>122</v>
      </c>
      <c r="B231" s="38"/>
      <c r="C231" s="10" t="s">
        <v>400</v>
      </c>
      <c r="D231" s="10" t="s">
        <v>318</v>
      </c>
      <c r="E231" s="11"/>
      <c r="F231" s="12"/>
      <c r="G231" s="13"/>
      <c r="H231" s="13"/>
      <c r="I231" s="13"/>
      <c r="J231" s="14"/>
      <c r="K231" s="47"/>
    </row>
    <row r="232" spans="1:11" s="1" customFormat="1" ht="15.6" x14ac:dyDescent="0.3">
      <c r="A232" s="21"/>
      <c r="B232" s="43"/>
      <c r="C232" s="30"/>
      <c r="D232" s="30"/>
      <c r="E232" s="33"/>
      <c r="F232" s="21"/>
      <c r="G232" s="21"/>
      <c r="H232" s="34">
        <f>+H231</f>
        <v>0</v>
      </c>
      <c r="I232" s="34">
        <f t="shared" ref="I232:J232" si="52">+I231</f>
        <v>0</v>
      </c>
      <c r="J232" s="34">
        <f t="shared" si="52"/>
        <v>0</v>
      </c>
      <c r="K232" s="47"/>
    </row>
    <row r="233" spans="1:11" s="1" customFormat="1" ht="15.6" x14ac:dyDescent="0.3">
      <c r="A233" s="21"/>
      <c r="B233" s="43"/>
      <c r="C233" s="30"/>
      <c r="D233" s="30"/>
      <c r="E233" s="33"/>
      <c r="F233" s="21"/>
      <c r="G233" s="21"/>
      <c r="H233" s="34"/>
      <c r="I233" s="34"/>
      <c r="J233" s="34"/>
      <c r="K233" s="47"/>
    </row>
    <row r="234" spans="1:11" s="1" customFormat="1" ht="28.8" x14ac:dyDescent="0.3">
      <c r="A234" s="90" t="s">
        <v>444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47"/>
    </row>
    <row r="235" spans="1:11" s="1" customFormat="1" ht="38.25" customHeight="1" x14ac:dyDescent="0.3">
      <c r="A235" s="37" t="s">
        <v>64</v>
      </c>
      <c r="B235" s="62" t="s">
        <v>511</v>
      </c>
      <c r="C235" s="37" t="s">
        <v>16</v>
      </c>
      <c r="D235" s="37" t="s">
        <v>147</v>
      </c>
      <c r="E235" s="37" t="s">
        <v>133</v>
      </c>
      <c r="F235" s="37" t="s">
        <v>25</v>
      </c>
      <c r="G235" s="37" t="s">
        <v>18</v>
      </c>
      <c r="H235" s="37" t="s">
        <v>17</v>
      </c>
      <c r="I235" s="37" t="s">
        <v>144</v>
      </c>
      <c r="J235" s="37" t="s">
        <v>618</v>
      </c>
      <c r="K235" s="47"/>
    </row>
    <row r="236" spans="1:11" s="1" customFormat="1" ht="15.6" x14ac:dyDescent="0.3">
      <c r="A236" s="3">
        <v>123</v>
      </c>
      <c r="B236" s="38"/>
      <c r="C236" s="68" t="s">
        <v>400</v>
      </c>
      <c r="D236" s="10" t="s">
        <v>442</v>
      </c>
      <c r="E236" s="66"/>
      <c r="F236" s="66"/>
      <c r="G236" s="66"/>
      <c r="H236" s="66"/>
      <c r="I236" s="66"/>
      <c r="J236" s="66"/>
      <c r="K236" s="47"/>
    </row>
    <row r="237" spans="1:11" s="1" customFormat="1" ht="15.6" x14ac:dyDescent="0.3">
      <c r="A237" s="3">
        <v>17</v>
      </c>
      <c r="B237" s="41">
        <v>1585781322</v>
      </c>
      <c r="C237" s="10" t="s">
        <v>261</v>
      </c>
      <c r="D237" s="10" t="s">
        <v>263</v>
      </c>
      <c r="E237" s="11" t="s">
        <v>262</v>
      </c>
      <c r="F237" s="12">
        <v>50</v>
      </c>
      <c r="G237" s="29">
        <v>312.26</v>
      </c>
      <c r="H237" s="14">
        <f>F237*G237</f>
        <v>15613</v>
      </c>
      <c r="I237" s="7"/>
      <c r="J237" s="14">
        <f>H237-I237</f>
        <v>15613</v>
      </c>
      <c r="K237" s="47"/>
    </row>
    <row r="238" spans="1:11" s="1" customFormat="1" ht="15.6" x14ac:dyDescent="0.3">
      <c r="A238" s="3">
        <v>124</v>
      </c>
      <c r="B238" s="38">
        <v>1585781994</v>
      </c>
      <c r="C238" s="10" t="s">
        <v>516</v>
      </c>
      <c r="D238" s="10" t="s">
        <v>517</v>
      </c>
      <c r="E238" s="5" t="s">
        <v>532</v>
      </c>
      <c r="F238" s="12">
        <v>50</v>
      </c>
      <c r="G238" s="13">
        <v>263.56</v>
      </c>
      <c r="H238" s="13">
        <f>F238*G238</f>
        <v>13178</v>
      </c>
      <c r="I238" s="13"/>
      <c r="J238" s="14">
        <f t="shared" ref="J238:J239" si="53">H238-I238</f>
        <v>13178</v>
      </c>
      <c r="K238" s="47"/>
    </row>
    <row r="239" spans="1:11" s="1" customFormat="1" ht="15.6" x14ac:dyDescent="0.3">
      <c r="A239" s="3">
        <v>125</v>
      </c>
      <c r="B239" s="38">
        <v>1585782000</v>
      </c>
      <c r="C239" s="10" t="s">
        <v>629</v>
      </c>
      <c r="D239" s="10" t="s">
        <v>488</v>
      </c>
      <c r="E239" s="11"/>
      <c r="F239" s="12">
        <f>(50/12)*9</f>
        <v>37.5</v>
      </c>
      <c r="G239" s="13">
        <v>312.26</v>
      </c>
      <c r="H239" s="13">
        <f>G239*F239</f>
        <v>11709.75</v>
      </c>
      <c r="I239" s="13"/>
      <c r="J239" s="14">
        <f t="shared" si="53"/>
        <v>11709.75</v>
      </c>
      <c r="K239" s="47"/>
    </row>
    <row r="240" spans="1:11" s="1" customFormat="1" ht="15.6" x14ac:dyDescent="0.3">
      <c r="A240" s="21"/>
      <c r="B240" s="43"/>
      <c r="C240" s="30"/>
      <c r="D240" s="30"/>
      <c r="E240" s="33"/>
      <c r="F240" s="21"/>
      <c r="G240" s="21"/>
      <c r="H240" s="34">
        <f>SUM(H236:H239)</f>
        <v>40500.75</v>
      </c>
      <c r="I240" s="34">
        <f>SUM(I236:I239)</f>
        <v>0</v>
      </c>
      <c r="J240" s="34">
        <f>SUM(J236:J239)</f>
        <v>40500.75</v>
      </c>
      <c r="K240" s="47"/>
    </row>
    <row r="241" spans="1:11" s="1" customFormat="1" ht="15.6" x14ac:dyDescent="0.3">
      <c r="A241" s="21"/>
      <c r="B241" s="43"/>
      <c r="C241" s="30"/>
      <c r="D241" s="30"/>
      <c r="E241" s="33"/>
      <c r="F241" s="21"/>
      <c r="G241" s="21"/>
      <c r="H241" s="34"/>
      <c r="I241" s="34"/>
      <c r="J241" s="34"/>
      <c r="K241" s="47"/>
    </row>
    <row r="242" spans="1:11" s="1" customFormat="1" ht="28.8" x14ac:dyDescent="0.3">
      <c r="A242" s="90" t="s">
        <v>344</v>
      </c>
      <c r="B242" s="90"/>
      <c r="C242" s="90"/>
      <c r="D242" s="90"/>
      <c r="E242" s="90"/>
      <c r="F242" s="90"/>
      <c r="G242" s="90"/>
      <c r="H242" s="90"/>
      <c r="I242" s="90"/>
      <c r="J242" s="90"/>
      <c r="K242" s="47"/>
    </row>
    <row r="243" spans="1:11" s="1" customFormat="1" ht="40.5" customHeight="1" x14ac:dyDescent="0.3">
      <c r="A243" s="37" t="s">
        <v>64</v>
      </c>
      <c r="B243" s="62" t="s">
        <v>511</v>
      </c>
      <c r="C243" s="37" t="s">
        <v>16</v>
      </c>
      <c r="D243" s="37" t="s">
        <v>147</v>
      </c>
      <c r="E243" s="37" t="s">
        <v>133</v>
      </c>
      <c r="F243" s="37" t="s">
        <v>25</v>
      </c>
      <c r="G243" s="37" t="s">
        <v>18</v>
      </c>
      <c r="H243" s="37" t="s">
        <v>17</v>
      </c>
      <c r="I243" s="37" t="s">
        <v>144</v>
      </c>
      <c r="J243" s="37" t="s">
        <v>618</v>
      </c>
      <c r="K243" s="47"/>
    </row>
    <row r="244" spans="1:11" s="1" customFormat="1" ht="15.6" x14ac:dyDescent="0.3">
      <c r="A244" s="19">
        <v>126</v>
      </c>
      <c r="B244" s="38">
        <v>1585782026</v>
      </c>
      <c r="C244" s="10" t="s">
        <v>4</v>
      </c>
      <c r="D244" s="10" t="s">
        <v>315</v>
      </c>
      <c r="E244" s="10" t="s">
        <v>107</v>
      </c>
      <c r="F244" s="12">
        <v>50</v>
      </c>
      <c r="G244" s="13">
        <v>661.33</v>
      </c>
      <c r="H244" s="13">
        <f t="shared" ref="H244:H262" si="54">F244*G244</f>
        <v>33066.5</v>
      </c>
      <c r="I244" s="13"/>
      <c r="J244" s="14">
        <f>H244-I244</f>
        <v>33066.5</v>
      </c>
      <c r="K244" s="47"/>
    </row>
    <row r="245" spans="1:11" s="74" customFormat="1" ht="31.2" x14ac:dyDescent="0.3">
      <c r="A245" s="19">
        <v>127</v>
      </c>
      <c r="B245" s="38">
        <v>1598410260</v>
      </c>
      <c r="C245" s="10" t="s">
        <v>571</v>
      </c>
      <c r="D245" s="10" t="s">
        <v>423</v>
      </c>
      <c r="E245" s="11" t="s">
        <v>582</v>
      </c>
      <c r="F245" s="12">
        <f>(50/12)*2.5</f>
        <v>10.416666666666668</v>
      </c>
      <c r="G245" s="27">
        <v>414.83</v>
      </c>
      <c r="H245" s="27">
        <f>F245*G245</f>
        <v>4321.1458333333339</v>
      </c>
      <c r="I245" s="27"/>
      <c r="J245" s="14">
        <f t="shared" ref="J245:J278" si="55">H245-I245</f>
        <v>4321.1458333333339</v>
      </c>
      <c r="K245" s="75"/>
    </row>
    <row r="246" spans="1:11" s="1" customFormat="1" ht="15.6" x14ac:dyDescent="0.3">
      <c r="A246" s="19">
        <v>128</v>
      </c>
      <c r="B246" s="38">
        <v>1585782034</v>
      </c>
      <c r="C246" s="10" t="s">
        <v>27</v>
      </c>
      <c r="D246" s="10" t="s">
        <v>149</v>
      </c>
      <c r="E246" s="11" t="s">
        <v>91</v>
      </c>
      <c r="F246" s="12">
        <v>50</v>
      </c>
      <c r="G246" s="13">
        <v>263.56</v>
      </c>
      <c r="H246" s="13">
        <f>F246*G246</f>
        <v>13178</v>
      </c>
      <c r="I246" s="13"/>
      <c r="J246" s="14">
        <f t="shared" si="55"/>
        <v>13178</v>
      </c>
      <c r="K246" s="47"/>
    </row>
    <row r="247" spans="1:11" s="1" customFormat="1" ht="15.6" x14ac:dyDescent="0.3">
      <c r="A247" s="19">
        <v>129</v>
      </c>
      <c r="B247" s="38">
        <v>1527053223</v>
      </c>
      <c r="C247" s="10" t="s">
        <v>468</v>
      </c>
      <c r="D247" s="10" t="s">
        <v>149</v>
      </c>
      <c r="E247" s="10" t="s">
        <v>469</v>
      </c>
      <c r="F247" s="12">
        <v>50</v>
      </c>
      <c r="G247" s="13">
        <v>263.56</v>
      </c>
      <c r="H247" s="13">
        <f>F247*G247</f>
        <v>13178</v>
      </c>
      <c r="I247" s="13"/>
      <c r="J247" s="14">
        <f t="shared" si="55"/>
        <v>13178</v>
      </c>
      <c r="K247" s="47"/>
    </row>
    <row r="248" spans="1:11" s="1" customFormat="1" ht="15.6" x14ac:dyDescent="0.3">
      <c r="A248" s="19">
        <v>243</v>
      </c>
      <c r="B248" s="38"/>
      <c r="C248" s="10" t="s">
        <v>400</v>
      </c>
      <c r="D248" s="10" t="s">
        <v>161</v>
      </c>
      <c r="E248" s="10"/>
      <c r="F248" s="12">
        <v>50</v>
      </c>
      <c r="G248" s="7"/>
      <c r="H248" s="13"/>
      <c r="I248" s="13"/>
      <c r="J248" s="14">
        <f t="shared" si="55"/>
        <v>0</v>
      </c>
      <c r="K248" s="47"/>
    </row>
    <row r="249" spans="1:11" s="1" customFormat="1" ht="15.6" x14ac:dyDescent="0.3">
      <c r="A249" s="19">
        <v>130</v>
      </c>
      <c r="B249" s="38">
        <v>1588365418</v>
      </c>
      <c r="C249" s="10" t="s">
        <v>41</v>
      </c>
      <c r="D249" s="10" t="s">
        <v>237</v>
      </c>
      <c r="E249" s="11" t="s">
        <v>108</v>
      </c>
      <c r="F249" s="12">
        <v>50</v>
      </c>
      <c r="G249" s="13">
        <v>253.77</v>
      </c>
      <c r="H249" s="13">
        <f t="shared" si="54"/>
        <v>12688.5</v>
      </c>
      <c r="I249" s="13"/>
      <c r="J249" s="14">
        <f t="shared" si="55"/>
        <v>12688.5</v>
      </c>
      <c r="K249" s="47"/>
    </row>
    <row r="250" spans="1:11" s="1" customFormat="1" ht="15.6" x14ac:dyDescent="0.3">
      <c r="A250" s="19">
        <v>131</v>
      </c>
      <c r="B250" s="38">
        <v>1585782044</v>
      </c>
      <c r="C250" s="10" t="s">
        <v>42</v>
      </c>
      <c r="D250" s="10" t="s">
        <v>237</v>
      </c>
      <c r="E250" s="11" t="s">
        <v>109</v>
      </c>
      <c r="F250" s="12">
        <v>50</v>
      </c>
      <c r="G250" s="13">
        <v>253.77</v>
      </c>
      <c r="H250" s="13">
        <f t="shared" si="54"/>
        <v>12688.5</v>
      </c>
      <c r="I250" s="13"/>
      <c r="J250" s="14" t="s">
        <v>632</v>
      </c>
      <c r="K250" s="47"/>
    </row>
    <row r="251" spans="1:11" s="1" customFormat="1" ht="15.6" x14ac:dyDescent="0.3">
      <c r="A251" s="19">
        <v>132</v>
      </c>
      <c r="B251" s="38">
        <v>1585782051</v>
      </c>
      <c r="C251" s="10" t="s">
        <v>65</v>
      </c>
      <c r="D251" s="10" t="s">
        <v>237</v>
      </c>
      <c r="E251" s="11" t="s">
        <v>110</v>
      </c>
      <c r="F251" s="12">
        <v>50</v>
      </c>
      <c r="G251" s="13">
        <v>253.77</v>
      </c>
      <c r="H251" s="13">
        <f t="shared" si="54"/>
        <v>12688.5</v>
      </c>
      <c r="I251" s="13"/>
      <c r="J251" s="14">
        <f t="shared" si="55"/>
        <v>12688.5</v>
      </c>
      <c r="K251" s="47"/>
    </row>
    <row r="252" spans="1:11" s="1" customFormat="1" ht="15.6" x14ac:dyDescent="0.3">
      <c r="A252" s="19">
        <v>133</v>
      </c>
      <c r="B252" s="38">
        <v>1585782069</v>
      </c>
      <c r="C252" s="10" t="s">
        <v>247</v>
      </c>
      <c r="D252" s="10" t="s">
        <v>237</v>
      </c>
      <c r="E252" s="11" t="s">
        <v>219</v>
      </c>
      <c r="F252" s="12">
        <v>50</v>
      </c>
      <c r="G252" s="13">
        <v>253.77</v>
      </c>
      <c r="H252" s="13">
        <f t="shared" si="54"/>
        <v>12688.5</v>
      </c>
      <c r="I252" s="13"/>
      <c r="J252" s="14">
        <f t="shared" si="55"/>
        <v>12688.5</v>
      </c>
      <c r="K252" s="47"/>
    </row>
    <row r="253" spans="1:11" s="1" customFormat="1" ht="15.6" x14ac:dyDescent="0.3">
      <c r="A253" s="19">
        <v>134</v>
      </c>
      <c r="B253" s="38">
        <v>1570834419</v>
      </c>
      <c r="C253" s="10" t="s">
        <v>613</v>
      </c>
      <c r="D253" s="10" t="s">
        <v>152</v>
      </c>
      <c r="E253" s="11" t="s">
        <v>614</v>
      </c>
      <c r="F253" s="12">
        <f>(50/12)*2</f>
        <v>8.3333333333333339</v>
      </c>
      <c r="G253" s="13">
        <v>253.77</v>
      </c>
      <c r="H253" s="13">
        <f t="shared" ref="H253" si="56">F253*G253</f>
        <v>2114.7500000000005</v>
      </c>
      <c r="I253" s="13"/>
      <c r="J253" s="14">
        <f t="shared" si="55"/>
        <v>2114.7500000000005</v>
      </c>
      <c r="K253" s="49"/>
    </row>
    <row r="254" spans="1:11" s="1" customFormat="1" ht="15.6" x14ac:dyDescent="0.3">
      <c r="A254" s="19">
        <v>255</v>
      </c>
      <c r="B254" s="50">
        <v>1524735729</v>
      </c>
      <c r="C254" s="10" t="s">
        <v>624</v>
      </c>
      <c r="D254" s="10" t="s">
        <v>152</v>
      </c>
      <c r="E254" s="11" t="s">
        <v>625</v>
      </c>
      <c r="F254" s="12">
        <f>(50/12)*1.5</f>
        <v>6.25</v>
      </c>
      <c r="G254" s="13">
        <v>253.77</v>
      </c>
      <c r="H254" s="13">
        <f t="shared" ref="H254" si="57">F254*G254</f>
        <v>1586.0625</v>
      </c>
      <c r="I254" s="13"/>
      <c r="J254" s="14">
        <f t="shared" ref="J254" si="58">H254-I254</f>
        <v>1586.0625</v>
      </c>
      <c r="K254" s="49"/>
    </row>
    <row r="255" spans="1:11" s="1" customFormat="1" ht="15.6" x14ac:dyDescent="0.3">
      <c r="A255" s="19">
        <v>135</v>
      </c>
      <c r="B255" s="50">
        <v>1585782085</v>
      </c>
      <c r="C255" s="10" t="s">
        <v>619</v>
      </c>
      <c r="D255" s="10" t="s">
        <v>152</v>
      </c>
      <c r="E255" s="11"/>
      <c r="F255" s="12">
        <f>(50/12)*9</f>
        <v>37.5</v>
      </c>
      <c r="G255" s="13">
        <v>253.77</v>
      </c>
      <c r="H255" s="13">
        <f t="shared" ref="H255" si="59">F255*G255</f>
        <v>9516.375</v>
      </c>
      <c r="I255" s="13"/>
      <c r="J255" s="14">
        <f t="shared" si="55"/>
        <v>9516.375</v>
      </c>
      <c r="K255" s="47"/>
    </row>
    <row r="256" spans="1:11" s="1" customFormat="1" ht="15.6" x14ac:dyDescent="0.3">
      <c r="A256" s="19">
        <v>136</v>
      </c>
      <c r="B256" s="38">
        <v>1585782093</v>
      </c>
      <c r="C256" s="10" t="s">
        <v>479</v>
      </c>
      <c r="D256" s="10" t="s">
        <v>152</v>
      </c>
      <c r="E256" s="11" t="s">
        <v>480</v>
      </c>
      <c r="F256" s="12">
        <v>50</v>
      </c>
      <c r="G256" s="13">
        <v>253.77</v>
      </c>
      <c r="H256" s="13">
        <f>F256*G256</f>
        <v>12688.5</v>
      </c>
      <c r="I256" s="13"/>
      <c r="J256" s="14">
        <f t="shared" si="55"/>
        <v>12688.5</v>
      </c>
      <c r="K256" s="47"/>
    </row>
    <row r="257" spans="1:11" s="1" customFormat="1" ht="15.6" x14ac:dyDescent="0.3">
      <c r="A257" s="19">
        <v>137</v>
      </c>
      <c r="B257" s="38">
        <v>1585782107</v>
      </c>
      <c r="C257" s="10" t="s">
        <v>325</v>
      </c>
      <c r="D257" s="10" t="s">
        <v>152</v>
      </c>
      <c r="E257" s="5" t="s">
        <v>326</v>
      </c>
      <c r="F257" s="12">
        <v>50</v>
      </c>
      <c r="G257" s="13">
        <v>263.56</v>
      </c>
      <c r="H257" s="13">
        <f>F257*G257</f>
        <v>13178</v>
      </c>
      <c r="I257" s="31"/>
      <c r="J257" s="14">
        <f t="shared" si="55"/>
        <v>13178</v>
      </c>
      <c r="K257" s="47"/>
    </row>
    <row r="258" spans="1:11" s="1" customFormat="1" ht="15.6" x14ac:dyDescent="0.3">
      <c r="A258" s="19">
        <v>138</v>
      </c>
      <c r="B258" s="38">
        <v>1520345250</v>
      </c>
      <c r="C258" s="10" t="s">
        <v>598</v>
      </c>
      <c r="D258" s="10" t="s">
        <v>550</v>
      </c>
      <c r="E258" s="11" t="s">
        <v>599</v>
      </c>
      <c r="F258" s="12">
        <f>(50/12)*2.5</f>
        <v>10.416666666666668</v>
      </c>
      <c r="G258" s="27">
        <v>414.83</v>
      </c>
      <c r="H258" s="27">
        <f>F258*G258</f>
        <v>4321.1458333333339</v>
      </c>
      <c r="I258" s="27"/>
      <c r="J258" s="14">
        <f t="shared" si="55"/>
        <v>4321.1458333333339</v>
      </c>
      <c r="K258" s="49"/>
    </row>
    <row r="259" spans="1:11" s="1" customFormat="1" ht="15.6" x14ac:dyDescent="0.3">
      <c r="A259" s="19">
        <v>139</v>
      </c>
      <c r="B259" s="38">
        <v>1585782115</v>
      </c>
      <c r="C259" s="10" t="s">
        <v>39</v>
      </c>
      <c r="D259" s="10" t="s">
        <v>238</v>
      </c>
      <c r="E259" s="11" t="s">
        <v>105</v>
      </c>
      <c r="F259" s="12">
        <v>50</v>
      </c>
      <c r="G259" s="13">
        <v>260.62</v>
      </c>
      <c r="H259" s="13">
        <f t="shared" si="54"/>
        <v>13031</v>
      </c>
      <c r="I259" s="13"/>
      <c r="J259" s="14">
        <f t="shared" si="55"/>
        <v>13031</v>
      </c>
      <c r="K259" s="47"/>
    </row>
    <row r="260" spans="1:11" s="1" customFormat="1" ht="15.6" x14ac:dyDescent="0.3">
      <c r="A260" s="19">
        <v>140</v>
      </c>
      <c r="B260" s="38">
        <v>1585782123</v>
      </c>
      <c r="C260" s="10" t="s">
        <v>136</v>
      </c>
      <c r="D260" s="10" t="s">
        <v>168</v>
      </c>
      <c r="E260" s="11" t="s">
        <v>140</v>
      </c>
      <c r="F260" s="12">
        <v>50</v>
      </c>
      <c r="G260" s="13">
        <v>260.62</v>
      </c>
      <c r="H260" s="13">
        <f t="shared" si="54"/>
        <v>13031</v>
      </c>
      <c r="I260" s="13"/>
      <c r="J260" s="14">
        <f t="shared" si="55"/>
        <v>13031</v>
      </c>
      <c r="K260" s="47"/>
    </row>
    <row r="261" spans="1:11" s="1" customFormat="1" ht="15.6" x14ac:dyDescent="0.3">
      <c r="A261" s="19">
        <v>141</v>
      </c>
      <c r="B261" s="38">
        <v>1585782140</v>
      </c>
      <c r="C261" s="10" t="s">
        <v>142</v>
      </c>
      <c r="D261" s="10" t="s">
        <v>168</v>
      </c>
      <c r="E261" s="11" t="s">
        <v>143</v>
      </c>
      <c r="F261" s="12">
        <v>50</v>
      </c>
      <c r="G261" s="13">
        <v>260.62</v>
      </c>
      <c r="H261" s="13">
        <f t="shared" si="54"/>
        <v>13031</v>
      </c>
      <c r="I261" s="13"/>
      <c r="J261" s="14">
        <f t="shared" si="55"/>
        <v>13031</v>
      </c>
      <c r="K261" s="47"/>
    </row>
    <row r="262" spans="1:11" s="1" customFormat="1" ht="46.8" x14ac:dyDescent="0.3">
      <c r="A262" s="19">
        <v>142</v>
      </c>
      <c r="B262" s="38">
        <v>1585782158</v>
      </c>
      <c r="C262" s="10" t="s">
        <v>67</v>
      </c>
      <c r="D262" s="10" t="s">
        <v>165</v>
      </c>
      <c r="E262" s="11" t="s">
        <v>69</v>
      </c>
      <c r="F262" s="12">
        <v>50</v>
      </c>
      <c r="G262" s="13">
        <v>260.62</v>
      </c>
      <c r="H262" s="13">
        <f t="shared" si="54"/>
        <v>13031</v>
      </c>
      <c r="I262" s="13"/>
      <c r="J262" s="14">
        <f t="shared" si="55"/>
        <v>13031</v>
      </c>
      <c r="K262" s="47"/>
    </row>
    <row r="263" spans="1:11" s="1" customFormat="1" ht="15.6" x14ac:dyDescent="0.3">
      <c r="A263" s="19">
        <v>143</v>
      </c>
      <c r="B263" s="38">
        <v>1585782166</v>
      </c>
      <c r="C263" s="10" t="s">
        <v>10</v>
      </c>
      <c r="D263" s="10" t="s">
        <v>208</v>
      </c>
      <c r="E263" s="11" t="s">
        <v>124</v>
      </c>
      <c r="F263" s="12">
        <v>50</v>
      </c>
      <c r="G263" s="13">
        <v>264.56</v>
      </c>
      <c r="H263" s="13">
        <f t="shared" ref="H263:H269" si="60">F263*G263</f>
        <v>13228</v>
      </c>
      <c r="I263" s="13"/>
      <c r="J263" s="14">
        <f t="shared" si="55"/>
        <v>13228</v>
      </c>
      <c r="K263" s="47"/>
    </row>
    <row r="264" spans="1:11" ht="15.6" x14ac:dyDescent="0.3">
      <c r="A264" s="19">
        <v>144</v>
      </c>
      <c r="B264" s="38">
        <v>1585782409</v>
      </c>
      <c r="C264" s="10" t="s">
        <v>275</v>
      </c>
      <c r="D264" s="10" t="s">
        <v>558</v>
      </c>
      <c r="E264" s="11" t="s">
        <v>276</v>
      </c>
      <c r="F264" s="12">
        <v>50</v>
      </c>
      <c r="G264" s="13">
        <v>271.86</v>
      </c>
      <c r="H264" s="13">
        <f t="shared" si="60"/>
        <v>13593</v>
      </c>
      <c r="I264" s="13"/>
      <c r="J264" s="14">
        <f t="shared" si="55"/>
        <v>13593</v>
      </c>
    </row>
    <row r="265" spans="1:11" s="1" customFormat="1" ht="15.6" x14ac:dyDescent="0.3">
      <c r="A265" s="19">
        <v>145</v>
      </c>
      <c r="B265" s="38">
        <v>1585782184</v>
      </c>
      <c r="C265" s="10" t="s">
        <v>51</v>
      </c>
      <c r="D265" s="10" t="s">
        <v>161</v>
      </c>
      <c r="E265" s="11" t="s">
        <v>126</v>
      </c>
      <c r="F265" s="12">
        <v>50</v>
      </c>
      <c r="G265" s="13">
        <v>264.56</v>
      </c>
      <c r="H265" s="13">
        <f t="shared" si="60"/>
        <v>13228</v>
      </c>
      <c r="I265" s="13"/>
      <c r="J265" s="14">
        <f t="shared" si="55"/>
        <v>13228</v>
      </c>
      <c r="K265" s="47"/>
    </row>
    <row r="266" spans="1:11" s="1" customFormat="1" ht="15.6" x14ac:dyDescent="0.3">
      <c r="A266" s="19">
        <v>146</v>
      </c>
      <c r="B266" s="38">
        <v>1585781666</v>
      </c>
      <c r="C266" s="10" t="s">
        <v>231</v>
      </c>
      <c r="D266" s="10" t="s">
        <v>161</v>
      </c>
      <c r="E266" s="18" t="s">
        <v>134</v>
      </c>
      <c r="F266" s="12">
        <v>50</v>
      </c>
      <c r="G266" s="13">
        <v>264.56</v>
      </c>
      <c r="H266" s="13">
        <f t="shared" si="60"/>
        <v>13228</v>
      </c>
      <c r="I266" s="13"/>
      <c r="J266" s="14">
        <f t="shared" si="55"/>
        <v>13228</v>
      </c>
      <c r="K266" s="47"/>
    </row>
    <row r="267" spans="1:11" s="1" customFormat="1" ht="15.6" x14ac:dyDescent="0.3">
      <c r="A267" s="19">
        <v>147</v>
      </c>
      <c r="B267" s="38"/>
      <c r="C267" s="10" t="s">
        <v>400</v>
      </c>
      <c r="D267" s="10" t="s">
        <v>161</v>
      </c>
      <c r="E267" s="11"/>
      <c r="F267" s="12">
        <v>50</v>
      </c>
      <c r="G267" s="13"/>
      <c r="H267" s="13"/>
      <c r="I267" s="13"/>
      <c r="J267" s="14">
        <f t="shared" si="55"/>
        <v>0</v>
      </c>
      <c r="K267" s="47"/>
    </row>
    <row r="268" spans="1:11" s="1" customFormat="1" ht="15.6" x14ac:dyDescent="0.3">
      <c r="A268" s="19">
        <v>148</v>
      </c>
      <c r="B268" s="38">
        <v>1586243561</v>
      </c>
      <c r="C268" s="10" t="s">
        <v>52</v>
      </c>
      <c r="D268" s="10" t="s">
        <v>160</v>
      </c>
      <c r="E268" s="11" t="s">
        <v>127</v>
      </c>
      <c r="F268" s="12">
        <v>50</v>
      </c>
      <c r="G268" s="13">
        <v>253.77</v>
      </c>
      <c r="H268" s="13">
        <f t="shared" si="60"/>
        <v>12688.5</v>
      </c>
      <c r="I268" s="13"/>
      <c r="J268" s="14">
        <f t="shared" si="55"/>
        <v>12688.5</v>
      </c>
      <c r="K268" s="47"/>
    </row>
    <row r="269" spans="1:11" s="1" customFormat="1" ht="15.6" x14ac:dyDescent="0.3">
      <c r="A269" s="19">
        <v>149</v>
      </c>
      <c r="B269" s="38">
        <v>1586243579</v>
      </c>
      <c r="C269" s="10" t="s">
        <v>53</v>
      </c>
      <c r="D269" s="10" t="s">
        <v>160</v>
      </c>
      <c r="E269" s="11" t="s">
        <v>128</v>
      </c>
      <c r="F269" s="12">
        <v>50</v>
      </c>
      <c r="G269" s="13">
        <v>253.77</v>
      </c>
      <c r="H269" s="13">
        <f t="shared" si="60"/>
        <v>12688.5</v>
      </c>
      <c r="I269" s="13"/>
      <c r="J269" s="14">
        <f t="shared" si="55"/>
        <v>12688.5</v>
      </c>
      <c r="K269" s="47"/>
    </row>
    <row r="270" spans="1:11" s="1" customFormat="1" ht="15.6" x14ac:dyDescent="0.3">
      <c r="A270" s="19">
        <v>150</v>
      </c>
      <c r="B270" s="38">
        <v>1585782204</v>
      </c>
      <c r="C270" s="10" t="s">
        <v>405</v>
      </c>
      <c r="D270" s="10" t="s">
        <v>160</v>
      </c>
      <c r="E270" s="11" t="s">
        <v>406</v>
      </c>
      <c r="F270" s="12">
        <v>50</v>
      </c>
      <c r="G270" s="13">
        <v>253.77</v>
      </c>
      <c r="H270" s="13">
        <f t="shared" ref="H270:H275" si="61">F270*G270</f>
        <v>12688.5</v>
      </c>
      <c r="I270" s="13"/>
      <c r="J270" s="14">
        <f t="shared" si="55"/>
        <v>12688.5</v>
      </c>
      <c r="K270" s="47"/>
    </row>
    <row r="271" spans="1:11" s="1" customFormat="1" ht="15.6" x14ac:dyDescent="0.3">
      <c r="A271" s="19">
        <v>151</v>
      </c>
      <c r="B271" s="38">
        <v>1585782214</v>
      </c>
      <c r="C271" s="10" t="s">
        <v>407</v>
      </c>
      <c r="D271" s="10" t="s">
        <v>160</v>
      </c>
      <c r="E271" s="11" t="s">
        <v>408</v>
      </c>
      <c r="F271" s="12">
        <v>50</v>
      </c>
      <c r="G271" s="13">
        <v>253.77</v>
      </c>
      <c r="H271" s="13">
        <f t="shared" si="61"/>
        <v>12688.5</v>
      </c>
      <c r="I271" s="13"/>
      <c r="J271" s="14">
        <f t="shared" si="55"/>
        <v>12688.5</v>
      </c>
      <c r="K271" s="47"/>
    </row>
    <row r="272" spans="1:11" s="1" customFormat="1" ht="15.6" x14ac:dyDescent="0.3">
      <c r="A272" s="19">
        <v>152</v>
      </c>
      <c r="B272" s="38">
        <v>1585782221</v>
      </c>
      <c r="C272" s="10" t="s">
        <v>512</v>
      </c>
      <c r="D272" s="10" t="s">
        <v>160</v>
      </c>
      <c r="E272" s="11" t="s">
        <v>523</v>
      </c>
      <c r="F272" s="12">
        <v>50</v>
      </c>
      <c r="G272" s="13">
        <v>253.77</v>
      </c>
      <c r="H272" s="13">
        <f>F272*G272</f>
        <v>12688.5</v>
      </c>
      <c r="I272" s="13"/>
      <c r="J272" s="14">
        <f t="shared" si="55"/>
        <v>12688.5</v>
      </c>
      <c r="K272" s="47"/>
    </row>
    <row r="273" spans="1:11" s="1" customFormat="1" ht="15.6" x14ac:dyDescent="0.3">
      <c r="A273" s="19">
        <v>153</v>
      </c>
      <c r="B273" s="42"/>
      <c r="C273" s="4" t="s">
        <v>400</v>
      </c>
      <c r="D273" s="4" t="s">
        <v>160</v>
      </c>
      <c r="E273" s="5"/>
      <c r="F273" s="12">
        <v>50</v>
      </c>
      <c r="G273" s="7">
        <v>253.77</v>
      </c>
      <c r="H273" s="7"/>
      <c r="I273" s="7"/>
      <c r="J273" s="14">
        <f t="shared" si="55"/>
        <v>0</v>
      </c>
      <c r="K273" s="47"/>
    </row>
    <row r="274" spans="1:11" s="1" customFormat="1" ht="15.6" x14ac:dyDescent="0.3">
      <c r="A274" s="19">
        <v>154</v>
      </c>
      <c r="B274" s="38">
        <v>1585782247</v>
      </c>
      <c r="C274" s="10" t="s">
        <v>190</v>
      </c>
      <c r="D274" s="10" t="s">
        <v>159</v>
      </c>
      <c r="E274" s="11" t="s">
        <v>222</v>
      </c>
      <c r="F274" s="12">
        <v>50</v>
      </c>
      <c r="G274" s="13">
        <v>253.77</v>
      </c>
      <c r="H274" s="13">
        <f t="shared" si="61"/>
        <v>12688.5</v>
      </c>
      <c r="I274" s="13"/>
      <c r="J274" s="14">
        <f t="shared" si="55"/>
        <v>12688.5</v>
      </c>
      <c r="K274" s="47"/>
    </row>
    <row r="275" spans="1:11" s="1" customFormat="1" ht="15.6" x14ac:dyDescent="0.3">
      <c r="A275" s="19">
        <v>155</v>
      </c>
      <c r="B275" s="38">
        <v>1585782255</v>
      </c>
      <c r="C275" s="10" t="s">
        <v>497</v>
      </c>
      <c r="D275" s="10" t="s">
        <v>365</v>
      </c>
      <c r="E275" s="11" t="s">
        <v>498</v>
      </c>
      <c r="F275" s="12">
        <v>50</v>
      </c>
      <c r="G275" s="13">
        <v>253.77</v>
      </c>
      <c r="H275" s="13">
        <f t="shared" si="61"/>
        <v>12688.5</v>
      </c>
      <c r="I275" s="13"/>
      <c r="J275" s="14">
        <f t="shared" si="55"/>
        <v>12688.5</v>
      </c>
      <c r="K275" s="47"/>
    </row>
    <row r="276" spans="1:11" s="1" customFormat="1" ht="15.6" x14ac:dyDescent="0.3">
      <c r="A276" s="19">
        <v>156</v>
      </c>
      <c r="B276" s="38">
        <v>1585782263</v>
      </c>
      <c r="C276" s="10" t="s">
        <v>54</v>
      </c>
      <c r="D276" s="10" t="s">
        <v>159</v>
      </c>
      <c r="E276" s="11" t="s">
        <v>130</v>
      </c>
      <c r="F276" s="12">
        <v>50</v>
      </c>
      <c r="G276" s="13">
        <v>253.77</v>
      </c>
      <c r="H276" s="13">
        <f>F276*G276</f>
        <v>12688.5</v>
      </c>
      <c r="I276" s="13"/>
      <c r="J276" s="14">
        <f t="shared" si="55"/>
        <v>12688.5</v>
      </c>
      <c r="K276" s="47"/>
    </row>
    <row r="277" spans="1:11" s="1" customFormat="1" ht="15.6" x14ac:dyDescent="0.3">
      <c r="A277" s="19">
        <v>157</v>
      </c>
      <c r="B277" s="38">
        <v>1585782280</v>
      </c>
      <c r="C277" s="10" t="s">
        <v>55</v>
      </c>
      <c r="D277" s="10" t="s">
        <v>158</v>
      </c>
      <c r="E277" s="11" t="s">
        <v>131</v>
      </c>
      <c r="F277" s="12">
        <v>50</v>
      </c>
      <c r="G277" s="13">
        <v>253.77</v>
      </c>
      <c r="H277" s="13">
        <f>F277*G277</f>
        <v>12688.5</v>
      </c>
      <c r="I277" s="13"/>
      <c r="J277" s="14">
        <f t="shared" si="55"/>
        <v>12688.5</v>
      </c>
      <c r="K277" s="47"/>
    </row>
    <row r="278" spans="1:11" s="1" customFormat="1" ht="15.6" x14ac:dyDescent="0.3">
      <c r="A278" s="19">
        <v>158</v>
      </c>
      <c r="B278" s="38">
        <v>1585782298</v>
      </c>
      <c r="C278" s="10" t="s">
        <v>56</v>
      </c>
      <c r="D278" s="10" t="s">
        <v>158</v>
      </c>
      <c r="E278" s="11" t="s">
        <v>132</v>
      </c>
      <c r="F278" s="12">
        <v>50</v>
      </c>
      <c r="G278" s="13">
        <v>253.77</v>
      </c>
      <c r="H278" s="13">
        <f>F278*G278</f>
        <v>12688.5</v>
      </c>
      <c r="I278" s="13"/>
      <c r="J278" s="14">
        <f t="shared" si="55"/>
        <v>12688.5</v>
      </c>
      <c r="K278" s="47"/>
    </row>
    <row r="279" spans="1:11" s="1" customFormat="1" ht="15.6" x14ac:dyDescent="0.3">
      <c r="A279" s="21"/>
      <c r="B279" s="43"/>
      <c r="C279" s="30"/>
      <c r="D279" s="30"/>
      <c r="E279" s="33"/>
      <c r="F279" s="21"/>
      <c r="G279" s="21"/>
      <c r="H279" s="34">
        <f>+SUM(H244:H278)</f>
        <v>390188.47916666669</v>
      </c>
      <c r="I279" s="34">
        <f>+SUM(I244:I278)</f>
        <v>0</v>
      </c>
      <c r="J279" s="34">
        <f>+SUM(J244:J278)</f>
        <v>377499.97916666669</v>
      </c>
      <c r="K279" s="47"/>
    </row>
    <row r="280" spans="1:11" s="1" customFormat="1" ht="15.6" x14ac:dyDescent="0.3">
      <c r="A280" s="21"/>
      <c r="B280" s="43"/>
      <c r="C280" s="30"/>
      <c r="D280" s="30"/>
      <c r="E280" s="33"/>
      <c r="F280" s="21"/>
      <c r="G280" s="21"/>
      <c r="H280" s="34"/>
      <c r="I280" s="34"/>
      <c r="J280" s="34"/>
      <c r="K280" s="47"/>
    </row>
    <row r="281" spans="1:11" s="1" customFormat="1" ht="28.8" x14ac:dyDescent="0.3">
      <c r="A281" s="95" t="s">
        <v>345</v>
      </c>
      <c r="B281" s="95"/>
      <c r="C281" s="95"/>
      <c r="D281" s="95"/>
      <c r="E281" s="95"/>
      <c r="F281" s="95"/>
      <c r="G281" s="95"/>
      <c r="H281" s="95"/>
      <c r="I281" s="95"/>
      <c r="J281" s="95"/>
      <c r="K281" s="47"/>
    </row>
    <row r="282" spans="1:11" ht="46.8" x14ac:dyDescent="0.3">
      <c r="A282" s="37" t="s">
        <v>64</v>
      </c>
      <c r="B282" s="62" t="s">
        <v>511</v>
      </c>
      <c r="C282" s="37" t="s">
        <v>16</v>
      </c>
      <c r="D282" s="37" t="s">
        <v>147</v>
      </c>
      <c r="E282" s="37" t="s">
        <v>133</v>
      </c>
      <c r="F282" s="37" t="s">
        <v>25</v>
      </c>
      <c r="G282" s="37" t="s">
        <v>18</v>
      </c>
      <c r="H282" s="37" t="s">
        <v>17</v>
      </c>
      <c r="I282" s="37" t="s">
        <v>144</v>
      </c>
      <c r="J282" s="37" t="s">
        <v>618</v>
      </c>
    </row>
    <row r="283" spans="1:11" s="1" customFormat="1" ht="15.6" x14ac:dyDescent="0.3">
      <c r="A283" s="3">
        <v>159</v>
      </c>
      <c r="B283" s="38">
        <v>1585782302</v>
      </c>
      <c r="C283" s="10" t="s">
        <v>210</v>
      </c>
      <c r="D283" s="10" t="s">
        <v>200</v>
      </c>
      <c r="E283" s="11" t="s">
        <v>211</v>
      </c>
      <c r="F283" s="12">
        <v>50</v>
      </c>
      <c r="G283" s="13">
        <v>312.26</v>
      </c>
      <c r="H283" s="13">
        <f>F283*G283</f>
        <v>15613</v>
      </c>
      <c r="I283" s="13"/>
      <c r="J283" s="14">
        <f>H283-I283</f>
        <v>15613</v>
      </c>
      <c r="K283" s="47"/>
    </row>
    <row r="284" spans="1:11" s="1" customFormat="1" ht="15.6" x14ac:dyDescent="0.3">
      <c r="A284" s="32"/>
      <c r="B284" s="44"/>
      <c r="C284" s="30"/>
      <c r="D284" s="30"/>
      <c r="E284" s="33"/>
      <c r="F284" s="21"/>
      <c r="G284" s="21"/>
      <c r="H284" s="34">
        <f>+H283</f>
        <v>15613</v>
      </c>
      <c r="I284" s="34">
        <f t="shared" ref="I284" si="62">+I283</f>
        <v>0</v>
      </c>
      <c r="J284" s="34">
        <f>+J283</f>
        <v>15613</v>
      </c>
      <c r="K284" s="47"/>
    </row>
    <row r="285" spans="1:11" s="1" customFormat="1" ht="15.6" x14ac:dyDescent="0.3">
      <c r="A285" s="32"/>
      <c r="B285" s="44"/>
      <c r="C285" s="30"/>
      <c r="D285" s="30"/>
      <c r="E285" s="33"/>
      <c r="F285" s="21"/>
      <c r="G285" s="21"/>
      <c r="H285" s="34"/>
      <c r="I285" s="34"/>
      <c r="J285" s="34"/>
      <c r="K285" s="47"/>
    </row>
    <row r="286" spans="1:11" s="1" customFormat="1" ht="15.6" x14ac:dyDescent="0.3">
      <c r="A286" s="32"/>
      <c r="B286" s="44"/>
      <c r="C286" s="30"/>
      <c r="D286" s="30"/>
      <c r="E286" s="33"/>
      <c r="F286" s="21"/>
      <c r="G286" s="21"/>
      <c r="H286" s="34"/>
      <c r="I286" s="34"/>
      <c r="J286" s="34"/>
      <c r="K286" s="47"/>
    </row>
    <row r="287" spans="1:11" ht="28.8" x14ac:dyDescent="0.3">
      <c r="A287" s="90" t="s">
        <v>243</v>
      </c>
      <c r="B287" s="90"/>
      <c r="C287" s="90"/>
      <c r="D287" s="90"/>
      <c r="E287" s="90"/>
      <c r="F287" s="90"/>
      <c r="G287" s="90"/>
      <c r="H287" s="90"/>
      <c r="I287" s="90"/>
      <c r="J287" s="90"/>
    </row>
    <row r="288" spans="1:11" ht="46.8" x14ac:dyDescent="0.3">
      <c r="A288" s="37" t="s">
        <v>64</v>
      </c>
      <c r="B288" s="62" t="s">
        <v>511</v>
      </c>
      <c r="C288" s="37" t="s">
        <v>16</v>
      </c>
      <c r="D288" s="37" t="s">
        <v>147</v>
      </c>
      <c r="E288" s="37" t="s">
        <v>133</v>
      </c>
      <c r="F288" s="37" t="s">
        <v>25</v>
      </c>
      <c r="G288" s="37" t="s">
        <v>18</v>
      </c>
      <c r="H288" s="37" t="s">
        <v>17</v>
      </c>
      <c r="I288" s="37" t="s">
        <v>144</v>
      </c>
      <c r="J288" s="37" t="s">
        <v>618</v>
      </c>
    </row>
    <row r="289" spans="1:11" ht="15.6" x14ac:dyDescent="0.3">
      <c r="A289" s="3">
        <v>160</v>
      </c>
      <c r="B289" s="38"/>
      <c r="C289" s="10" t="s">
        <v>441</v>
      </c>
      <c r="D289" s="10" t="s">
        <v>243</v>
      </c>
      <c r="E289" s="5" t="s">
        <v>443</v>
      </c>
      <c r="F289" s="12">
        <v>50</v>
      </c>
      <c r="G289" s="13">
        <v>661.33</v>
      </c>
      <c r="H289" s="13">
        <f>F289*G289</f>
        <v>33066.5</v>
      </c>
      <c r="I289" s="13"/>
      <c r="J289" s="14">
        <f>H289-I289</f>
        <v>33066.5</v>
      </c>
    </row>
    <row r="290" spans="1:11" ht="31.2" x14ac:dyDescent="0.3">
      <c r="A290" s="3">
        <v>161</v>
      </c>
      <c r="B290" s="38">
        <v>2859167285</v>
      </c>
      <c r="C290" s="10" t="s">
        <v>385</v>
      </c>
      <c r="D290" s="10" t="s">
        <v>386</v>
      </c>
      <c r="E290" s="11" t="s">
        <v>387</v>
      </c>
      <c r="F290" s="12">
        <v>50</v>
      </c>
      <c r="G290" s="13">
        <v>337.04</v>
      </c>
      <c r="H290" s="13">
        <f>F290*G290</f>
        <v>16852</v>
      </c>
      <c r="I290" s="13"/>
      <c r="J290" s="14">
        <f>H290-I290</f>
        <v>16852</v>
      </c>
    </row>
    <row r="291" spans="1:11" ht="15.6" x14ac:dyDescent="0.3">
      <c r="A291" s="21"/>
      <c r="B291" s="43"/>
      <c r="C291" s="30"/>
      <c r="D291" s="30"/>
      <c r="E291" s="33"/>
      <c r="F291" s="24"/>
      <c r="G291" s="25"/>
      <c r="H291" s="34">
        <f>+SUM(H289:H290)</f>
        <v>49918.5</v>
      </c>
      <c r="I291" s="34">
        <f t="shared" ref="I291" si="63">+SUM(I289:I290)</f>
        <v>0</v>
      </c>
      <c r="J291" s="34">
        <f>+SUM(J289:J290)</f>
        <v>49918.5</v>
      </c>
    </row>
    <row r="292" spans="1:11" ht="15.6" x14ac:dyDescent="0.3">
      <c r="A292" s="21"/>
      <c r="B292" s="43"/>
      <c r="C292" s="30"/>
      <c r="D292" s="30"/>
      <c r="E292" s="33"/>
      <c r="F292" s="24"/>
      <c r="G292" s="25"/>
      <c r="H292" s="34"/>
      <c r="I292" s="34"/>
      <c r="J292" s="34"/>
    </row>
    <row r="293" spans="1:11" ht="15.6" x14ac:dyDescent="0.3">
      <c r="A293" s="21"/>
      <c r="B293" s="43"/>
      <c r="C293" s="30"/>
      <c r="D293" s="30"/>
      <c r="E293" s="33"/>
      <c r="F293" s="24"/>
      <c r="G293" s="25"/>
      <c r="H293" s="34"/>
      <c r="I293" s="34"/>
      <c r="J293" s="34"/>
    </row>
    <row r="294" spans="1:11" ht="28.8" x14ac:dyDescent="0.3">
      <c r="A294" s="90" t="s">
        <v>346</v>
      </c>
      <c r="B294" s="90"/>
      <c r="C294" s="90"/>
      <c r="D294" s="90"/>
      <c r="E294" s="90"/>
      <c r="F294" s="90"/>
      <c r="G294" s="90"/>
      <c r="H294" s="90"/>
      <c r="I294" s="90"/>
      <c r="J294" s="90"/>
    </row>
    <row r="295" spans="1:11" ht="46.8" x14ac:dyDescent="0.3">
      <c r="A295" s="37" t="s">
        <v>64</v>
      </c>
      <c r="B295" s="62" t="s">
        <v>511</v>
      </c>
      <c r="C295" s="37" t="s">
        <v>16</v>
      </c>
      <c r="D295" s="37" t="s">
        <v>147</v>
      </c>
      <c r="E295" s="37" t="s">
        <v>133</v>
      </c>
      <c r="F295" s="37" t="s">
        <v>25</v>
      </c>
      <c r="G295" s="37" t="s">
        <v>18</v>
      </c>
      <c r="H295" s="37" t="s">
        <v>17</v>
      </c>
      <c r="I295" s="37" t="s">
        <v>144</v>
      </c>
      <c r="J295" s="37" t="s">
        <v>618</v>
      </c>
    </row>
    <row r="296" spans="1:11" ht="15.6" x14ac:dyDescent="0.3">
      <c r="A296" s="3">
        <v>162</v>
      </c>
      <c r="B296" s="38">
        <v>1585782328</v>
      </c>
      <c r="C296" s="10" t="s">
        <v>361</v>
      </c>
      <c r="D296" s="10" t="s">
        <v>489</v>
      </c>
      <c r="E296" s="11" t="s">
        <v>256</v>
      </c>
      <c r="F296" s="12">
        <v>50</v>
      </c>
      <c r="G296" s="13">
        <v>661.33</v>
      </c>
      <c r="H296" s="13">
        <f t="shared" ref="H296:H300" si="64">F296*G296</f>
        <v>33066.5</v>
      </c>
      <c r="I296" s="13"/>
      <c r="J296" s="14">
        <f>H296-I296</f>
        <v>33066.5</v>
      </c>
      <c r="K296" s="76"/>
    </row>
    <row r="297" spans="1:11" s="1" customFormat="1" ht="15.6" x14ac:dyDescent="0.3">
      <c r="A297" s="3">
        <v>163</v>
      </c>
      <c r="B297" s="38">
        <v>1585782336</v>
      </c>
      <c r="C297" s="10" t="s">
        <v>6</v>
      </c>
      <c r="D297" s="10" t="s">
        <v>161</v>
      </c>
      <c r="E297" s="5" t="s">
        <v>137</v>
      </c>
      <c r="F297" s="12">
        <v>50</v>
      </c>
      <c r="G297" s="13">
        <v>271.86</v>
      </c>
      <c r="H297" s="13">
        <f t="shared" si="64"/>
        <v>13593</v>
      </c>
      <c r="I297" s="31"/>
      <c r="J297" s="14">
        <f t="shared" ref="J297:J301" si="65">H297-I297</f>
        <v>13593</v>
      </c>
      <c r="K297" s="47"/>
    </row>
    <row r="298" spans="1:11" s="1" customFormat="1" ht="15.6" x14ac:dyDescent="0.3">
      <c r="A298" s="3">
        <v>164</v>
      </c>
      <c r="B298" s="38">
        <v>1585782344</v>
      </c>
      <c r="C298" s="10" t="s">
        <v>31</v>
      </c>
      <c r="D298" s="10" t="s">
        <v>161</v>
      </c>
      <c r="E298" s="11" t="s">
        <v>95</v>
      </c>
      <c r="F298" s="12">
        <v>50</v>
      </c>
      <c r="G298" s="13">
        <v>271.86</v>
      </c>
      <c r="H298" s="13">
        <f t="shared" si="64"/>
        <v>13593</v>
      </c>
      <c r="I298" s="13"/>
      <c r="J298" s="14">
        <f t="shared" si="65"/>
        <v>13593</v>
      </c>
      <c r="K298" s="47"/>
    </row>
    <row r="299" spans="1:11" ht="15.6" x14ac:dyDescent="0.3">
      <c r="A299" s="3">
        <v>165</v>
      </c>
      <c r="B299" s="38">
        <v>2886007678</v>
      </c>
      <c r="C299" s="10" t="s">
        <v>281</v>
      </c>
      <c r="D299" s="10" t="s">
        <v>161</v>
      </c>
      <c r="E299" s="5" t="s">
        <v>282</v>
      </c>
      <c r="F299" s="12">
        <v>50</v>
      </c>
      <c r="G299" s="13">
        <v>271.86</v>
      </c>
      <c r="H299" s="13">
        <f t="shared" si="64"/>
        <v>13593</v>
      </c>
      <c r="I299" s="13"/>
      <c r="J299" s="14">
        <f t="shared" si="65"/>
        <v>13593</v>
      </c>
    </row>
    <row r="300" spans="1:11" ht="15.6" x14ac:dyDescent="0.3">
      <c r="A300" s="3">
        <v>166</v>
      </c>
      <c r="B300" s="38">
        <v>1585782354</v>
      </c>
      <c r="C300" s="10" t="s">
        <v>273</v>
      </c>
      <c r="D300" s="10" t="s">
        <v>161</v>
      </c>
      <c r="E300" s="11" t="s">
        <v>274</v>
      </c>
      <c r="F300" s="12">
        <v>50</v>
      </c>
      <c r="G300" s="13">
        <v>271.86</v>
      </c>
      <c r="H300" s="13">
        <f t="shared" si="64"/>
        <v>13593</v>
      </c>
      <c r="I300" s="13"/>
      <c r="J300" s="14">
        <f t="shared" si="65"/>
        <v>13593</v>
      </c>
    </row>
    <row r="301" spans="1:11" ht="15.6" x14ac:dyDescent="0.3">
      <c r="A301" s="3">
        <v>167</v>
      </c>
      <c r="B301" s="38">
        <v>1585782361</v>
      </c>
      <c r="C301" s="10" t="s">
        <v>607</v>
      </c>
      <c r="D301" s="10" t="s">
        <v>161</v>
      </c>
      <c r="E301" s="5" t="s">
        <v>608</v>
      </c>
      <c r="F301" s="12">
        <v>50</v>
      </c>
      <c r="G301" s="13">
        <v>271.86</v>
      </c>
      <c r="H301" s="13">
        <f t="shared" ref="H301" si="66">F301*G301</f>
        <v>13593</v>
      </c>
      <c r="I301" s="13"/>
      <c r="J301" s="14">
        <f t="shared" si="65"/>
        <v>13593</v>
      </c>
    </row>
    <row r="302" spans="1:11" ht="15.6" x14ac:dyDescent="0.3">
      <c r="A302" s="21"/>
      <c r="B302" s="43"/>
      <c r="C302" s="30"/>
      <c r="D302" s="30"/>
      <c r="E302" s="33"/>
      <c r="F302" s="24"/>
      <c r="G302" s="25"/>
      <c r="H302" s="26">
        <f>+SUM(H296:H301)</f>
        <v>101031.5</v>
      </c>
      <c r="I302" s="26">
        <f>+SUM(I296:I301)</f>
        <v>0</v>
      </c>
      <c r="J302" s="26">
        <f>+SUM(J296:J301)</f>
        <v>101031.5</v>
      </c>
    </row>
    <row r="303" spans="1:11" ht="15.6" x14ac:dyDescent="0.3">
      <c r="A303" s="21"/>
      <c r="B303" s="43"/>
      <c r="C303" s="30"/>
      <c r="D303" s="30"/>
      <c r="E303" s="33"/>
      <c r="F303" s="24"/>
      <c r="G303" s="25"/>
      <c r="H303" s="26"/>
      <c r="I303" s="26"/>
      <c r="J303" s="26"/>
    </row>
    <row r="304" spans="1:11" ht="15.6" x14ac:dyDescent="0.3">
      <c r="A304" s="21"/>
      <c r="B304" s="43"/>
      <c r="C304" s="30"/>
      <c r="D304" s="30"/>
      <c r="E304" s="33"/>
      <c r="F304" s="24"/>
      <c r="G304" s="25"/>
      <c r="H304" s="26"/>
      <c r="I304" s="26"/>
      <c r="J304" s="34"/>
    </row>
    <row r="305" spans="1:11" ht="28.8" x14ac:dyDescent="0.3">
      <c r="A305" s="90" t="s">
        <v>323</v>
      </c>
      <c r="B305" s="90"/>
      <c r="C305" s="90"/>
      <c r="D305" s="90"/>
      <c r="E305" s="90"/>
      <c r="F305" s="90"/>
      <c r="G305" s="90"/>
      <c r="H305" s="90"/>
      <c r="I305" s="90"/>
      <c r="J305" s="90"/>
    </row>
    <row r="306" spans="1:11" s="1" customFormat="1" ht="46.8" x14ac:dyDescent="0.3">
      <c r="A306" s="37" t="s">
        <v>64</v>
      </c>
      <c r="B306" s="62" t="s">
        <v>511</v>
      </c>
      <c r="C306" s="37" t="s">
        <v>16</v>
      </c>
      <c r="D306" s="37" t="s">
        <v>147</v>
      </c>
      <c r="E306" s="37" t="s">
        <v>133</v>
      </c>
      <c r="F306" s="37" t="s">
        <v>25</v>
      </c>
      <c r="G306" s="37" t="s">
        <v>18</v>
      </c>
      <c r="H306" s="37" t="s">
        <v>17</v>
      </c>
      <c r="I306" s="37" t="s">
        <v>144</v>
      </c>
      <c r="J306" s="37" t="s">
        <v>618</v>
      </c>
      <c r="K306" s="47"/>
    </row>
    <row r="307" spans="1:11" s="1" customFormat="1" ht="15.6" x14ac:dyDescent="0.3">
      <c r="A307" s="3">
        <v>168</v>
      </c>
      <c r="B307" s="38">
        <v>1520345242</v>
      </c>
      <c r="C307" s="10" t="s">
        <v>597</v>
      </c>
      <c r="D307" s="10" t="s">
        <v>316</v>
      </c>
      <c r="E307" s="11" t="s">
        <v>596</v>
      </c>
      <c r="F307" s="12">
        <f>(50/12)*2.5</f>
        <v>10.416666666666668</v>
      </c>
      <c r="G307" s="27">
        <v>414.83</v>
      </c>
      <c r="H307" s="27">
        <f>F307*G307</f>
        <v>4321.1458333333339</v>
      </c>
      <c r="I307" s="27"/>
      <c r="J307" s="14">
        <f>H307-I307</f>
        <v>4321.1458333333339</v>
      </c>
      <c r="K307" s="49"/>
    </row>
    <row r="308" spans="1:11" s="1" customFormat="1" ht="15.6" x14ac:dyDescent="0.3">
      <c r="A308" s="3">
        <v>169</v>
      </c>
      <c r="B308" s="38">
        <v>1585782379</v>
      </c>
      <c r="C308" s="10" t="s">
        <v>357</v>
      </c>
      <c r="D308" s="10" t="s">
        <v>149</v>
      </c>
      <c r="E308" s="5" t="s">
        <v>111</v>
      </c>
      <c r="F308" s="12">
        <v>50</v>
      </c>
      <c r="G308" s="13">
        <v>263.56</v>
      </c>
      <c r="H308" s="13">
        <f>F308*G308</f>
        <v>13178</v>
      </c>
      <c r="I308" s="7"/>
      <c r="J308" s="14">
        <f t="shared" ref="J308:J324" si="67">H308-I308</f>
        <v>13178</v>
      </c>
      <c r="K308" s="47"/>
    </row>
    <row r="309" spans="1:11" s="1" customFormat="1" ht="15.6" x14ac:dyDescent="0.3">
      <c r="A309" s="3">
        <v>170</v>
      </c>
      <c r="B309" s="38">
        <v>1585782387</v>
      </c>
      <c r="C309" s="10" t="s">
        <v>9</v>
      </c>
      <c r="D309" s="10" t="s">
        <v>152</v>
      </c>
      <c r="E309" s="11" t="s">
        <v>115</v>
      </c>
      <c r="F309" s="12">
        <v>50</v>
      </c>
      <c r="G309" s="13">
        <v>218.17</v>
      </c>
      <c r="H309" s="13">
        <f>F309*G309</f>
        <v>10908.5</v>
      </c>
      <c r="I309" s="13"/>
      <c r="J309" s="14">
        <f t="shared" si="67"/>
        <v>10908.5</v>
      </c>
      <c r="K309" s="47"/>
    </row>
    <row r="310" spans="1:11" s="1" customFormat="1" ht="15.6" x14ac:dyDescent="0.3">
      <c r="A310" s="3">
        <v>171</v>
      </c>
      <c r="B310" s="38">
        <v>1585782395</v>
      </c>
      <c r="C310" s="10" t="s">
        <v>32</v>
      </c>
      <c r="D310" s="10" t="s">
        <v>174</v>
      </c>
      <c r="E310" s="11" t="s">
        <v>96</v>
      </c>
      <c r="F310" s="12">
        <v>50</v>
      </c>
      <c r="G310" s="13">
        <v>271.86</v>
      </c>
      <c r="H310" s="13">
        <f t="shared" ref="H310:H322" si="68">F310*G310</f>
        <v>13593</v>
      </c>
      <c r="I310" s="13"/>
      <c r="J310" s="14">
        <f t="shared" si="67"/>
        <v>13593</v>
      </c>
      <c r="K310" s="47"/>
    </row>
    <row r="311" spans="1:11" ht="15.6" x14ac:dyDescent="0.3">
      <c r="A311" s="3">
        <v>172</v>
      </c>
      <c r="B311" s="38">
        <v>1585782417</v>
      </c>
      <c r="C311" s="10" t="s">
        <v>455</v>
      </c>
      <c r="D311" s="10" t="s">
        <v>174</v>
      </c>
      <c r="E311" s="11" t="s">
        <v>461</v>
      </c>
      <c r="F311" s="12">
        <v>50</v>
      </c>
      <c r="G311" s="13">
        <v>271.86</v>
      </c>
      <c r="H311" s="13">
        <f>F311*G311</f>
        <v>13593</v>
      </c>
      <c r="I311" s="13"/>
      <c r="J311" s="14">
        <f t="shared" si="67"/>
        <v>13593</v>
      </c>
    </row>
    <row r="312" spans="1:11" ht="15.6" x14ac:dyDescent="0.3">
      <c r="A312" s="3">
        <v>173</v>
      </c>
      <c r="B312" s="38"/>
      <c r="C312" s="10" t="s">
        <v>456</v>
      </c>
      <c r="D312" s="10" t="s">
        <v>174</v>
      </c>
      <c r="E312" s="11" t="s">
        <v>462</v>
      </c>
      <c r="F312" s="12">
        <v>50</v>
      </c>
      <c r="G312" s="13">
        <v>271.86</v>
      </c>
      <c r="H312" s="13">
        <f>F312*G312</f>
        <v>13593</v>
      </c>
      <c r="I312" s="13"/>
      <c r="J312" s="14">
        <f t="shared" si="67"/>
        <v>13593</v>
      </c>
    </row>
    <row r="313" spans="1:11" ht="15.6" x14ac:dyDescent="0.3">
      <c r="A313" s="3">
        <v>174</v>
      </c>
      <c r="B313" s="38">
        <v>1585782425</v>
      </c>
      <c r="C313" s="10" t="s">
        <v>214</v>
      </c>
      <c r="D313" s="10" t="s">
        <v>236</v>
      </c>
      <c r="E313" s="11" t="s">
        <v>215</v>
      </c>
      <c r="F313" s="12">
        <v>50</v>
      </c>
      <c r="G313" s="13">
        <v>312.26</v>
      </c>
      <c r="H313" s="13">
        <f t="shared" si="68"/>
        <v>15613</v>
      </c>
      <c r="I313" s="13"/>
      <c r="J313" s="14">
        <f t="shared" si="67"/>
        <v>15613</v>
      </c>
    </row>
    <row r="314" spans="1:11" ht="15.6" x14ac:dyDescent="0.3">
      <c r="A314" s="3">
        <v>175</v>
      </c>
      <c r="B314" s="38">
        <v>1585781684</v>
      </c>
      <c r="C314" s="10" t="s">
        <v>366</v>
      </c>
      <c r="D314" s="10" t="s">
        <v>161</v>
      </c>
      <c r="E314" s="18" t="s">
        <v>414</v>
      </c>
      <c r="F314" s="12">
        <v>50</v>
      </c>
      <c r="G314" s="13">
        <v>271.86</v>
      </c>
      <c r="H314" s="13">
        <f t="shared" si="68"/>
        <v>13593</v>
      </c>
      <c r="I314" s="7"/>
      <c r="J314" s="14">
        <f t="shared" si="67"/>
        <v>13593</v>
      </c>
    </row>
    <row r="315" spans="1:11" s="1" customFormat="1" ht="15.6" x14ac:dyDescent="0.3">
      <c r="A315" s="3">
        <v>176</v>
      </c>
      <c r="B315" s="38">
        <v>1585782174</v>
      </c>
      <c r="C315" s="10" t="s">
        <v>50</v>
      </c>
      <c r="D315" s="10" t="s">
        <v>161</v>
      </c>
      <c r="E315" s="11" t="s">
        <v>125</v>
      </c>
      <c r="F315" s="12">
        <v>50</v>
      </c>
      <c r="G315" s="13">
        <v>271.86</v>
      </c>
      <c r="H315" s="13">
        <f>F315*G315</f>
        <v>13593</v>
      </c>
      <c r="I315" s="13"/>
      <c r="J315" s="14">
        <f t="shared" si="67"/>
        <v>13593</v>
      </c>
      <c r="K315" s="47"/>
    </row>
    <row r="316" spans="1:11" s="1" customFormat="1" ht="15.6" x14ac:dyDescent="0.3">
      <c r="A316" s="3">
        <v>177</v>
      </c>
      <c r="B316" s="38">
        <v>1585782239</v>
      </c>
      <c r="C316" s="10" t="s">
        <v>534</v>
      </c>
      <c r="D316" s="10" t="s">
        <v>161</v>
      </c>
      <c r="E316" s="11" t="s">
        <v>129</v>
      </c>
      <c r="F316" s="12">
        <v>50</v>
      </c>
      <c r="G316" s="13">
        <v>271.86</v>
      </c>
      <c r="H316" s="13">
        <f>F316*G316</f>
        <v>13593</v>
      </c>
      <c r="I316" s="13"/>
      <c r="J316" s="14">
        <f t="shared" si="67"/>
        <v>13593</v>
      </c>
      <c r="K316" s="47"/>
    </row>
    <row r="317" spans="1:11" s="1" customFormat="1" ht="15.6" x14ac:dyDescent="0.3">
      <c r="A317" s="3">
        <v>178</v>
      </c>
      <c r="B317" s="38">
        <v>1585782433</v>
      </c>
      <c r="C317" s="10" t="s">
        <v>33</v>
      </c>
      <c r="D317" s="10" t="s">
        <v>175</v>
      </c>
      <c r="E317" s="11" t="s">
        <v>97</v>
      </c>
      <c r="F317" s="12">
        <v>50</v>
      </c>
      <c r="G317" s="13">
        <v>290.66000000000003</v>
      </c>
      <c r="H317" s="13">
        <f t="shared" si="68"/>
        <v>14533.000000000002</v>
      </c>
      <c r="I317" s="13"/>
      <c r="J317" s="14">
        <f t="shared" si="67"/>
        <v>14533.000000000002</v>
      </c>
      <c r="K317" s="47"/>
    </row>
    <row r="318" spans="1:11" s="1" customFormat="1" ht="15.6" x14ac:dyDescent="0.3">
      <c r="A318" s="3">
        <v>179</v>
      </c>
      <c r="B318" s="38">
        <v>1585782442</v>
      </c>
      <c r="C318" s="10" t="s">
        <v>34</v>
      </c>
      <c r="D318" s="10" t="s">
        <v>175</v>
      </c>
      <c r="E318" s="11" t="s">
        <v>98</v>
      </c>
      <c r="F318" s="12">
        <v>50</v>
      </c>
      <c r="G318" s="13">
        <v>290.66000000000003</v>
      </c>
      <c r="H318" s="13">
        <f t="shared" si="68"/>
        <v>14533.000000000002</v>
      </c>
      <c r="I318" s="13"/>
      <c r="J318" s="14">
        <f t="shared" si="67"/>
        <v>14533.000000000002</v>
      </c>
      <c r="K318" s="47"/>
    </row>
    <row r="319" spans="1:11" s="1" customFormat="1" ht="15.6" x14ac:dyDescent="0.3">
      <c r="A319" s="3">
        <v>180</v>
      </c>
      <c r="B319" s="38">
        <v>1585782450</v>
      </c>
      <c r="C319" s="10" t="s">
        <v>35</v>
      </c>
      <c r="D319" s="10" t="s">
        <v>175</v>
      </c>
      <c r="E319" s="11" t="s">
        <v>99</v>
      </c>
      <c r="F319" s="12">
        <v>50</v>
      </c>
      <c r="G319" s="13">
        <v>290.66000000000003</v>
      </c>
      <c r="H319" s="13">
        <f t="shared" si="68"/>
        <v>14533.000000000002</v>
      </c>
      <c r="I319" s="13"/>
      <c r="J319" s="14">
        <f t="shared" si="67"/>
        <v>14533.000000000002</v>
      </c>
      <c r="K319" s="47"/>
    </row>
    <row r="320" spans="1:11" ht="15.6" x14ac:dyDescent="0.3">
      <c r="A320" s="3">
        <v>181</v>
      </c>
      <c r="B320" s="38">
        <v>1586243617</v>
      </c>
      <c r="C320" s="10" t="s">
        <v>12</v>
      </c>
      <c r="D320" s="10" t="s">
        <v>175</v>
      </c>
      <c r="E320" s="11" t="s">
        <v>100</v>
      </c>
      <c r="F320" s="12">
        <v>50</v>
      </c>
      <c r="G320" s="13">
        <v>290.66000000000003</v>
      </c>
      <c r="H320" s="13">
        <f t="shared" si="68"/>
        <v>14533.000000000002</v>
      </c>
      <c r="I320" s="13"/>
      <c r="J320" s="14">
        <f t="shared" si="67"/>
        <v>14533.000000000002</v>
      </c>
    </row>
    <row r="321" spans="1:10" ht="15.6" x14ac:dyDescent="0.3">
      <c r="A321" s="3">
        <v>182</v>
      </c>
      <c r="B321" s="38">
        <v>1585782468</v>
      </c>
      <c r="C321" s="10" t="s">
        <v>36</v>
      </c>
      <c r="D321" s="10" t="s">
        <v>175</v>
      </c>
      <c r="E321" s="11" t="s">
        <v>101</v>
      </c>
      <c r="F321" s="12">
        <v>50</v>
      </c>
      <c r="G321" s="13">
        <v>290.66000000000003</v>
      </c>
      <c r="H321" s="13">
        <f t="shared" si="68"/>
        <v>14533.000000000002</v>
      </c>
      <c r="I321" s="13"/>
      <c r="J321" s="14">
        <f t="shared" si="67"/>
        <v>14533.000000000002</v>
      </c>
    </row>
    <row r="322" spans="1:10" ht="15.6" x14ac:dyDescent="0.3">
      <c r="A322" s="3">
        <v>183</v>
      </c>
      <c r="B322" s="38">
        <v>1585782476</v>
      </c>
      <c r="C322" s="10" t="s">
        <v>37</v>
      </c>
      <c r="D322" s="10" t="s">
        <v>175</v>
      </c>
      <c r="E322" s="11" t="s">
        <v>102</v>
      </c>
      <c r="F322" s="12">
        <v>50</v>
      </c>
      <c r="G322" s="13">
        <v>290.66000000000003</v>
      </c>
      <c r="H322" s="13">
        <f t="shared" si="68"/>
        <v>14533.000000000002</v>
      </c>
      <c r="I322" s="13"/>
      <c r="J322" s="14">
        <f t="shared" si="67"/>
        <v>14533.000000000002</v>
      </c>
    </row>
    <row r="323" spans="1:10" ht="15.6" x14ac:dyDescent="0.3">
      <c r="A323" s="3">
        <v>184</v>
      </c>
      <c r="B323" s="38">
        <v>1585782484</v>
      </c>
      <c r="C323" s="10" t="s">
        <v>14</v>
      </c>
      <c r="D323" s="10" t="s">
        <v>150</v>
      </c>
      <c r="E323" s="5" t="s">
        <v>76</v>
      </c>
      <c r="F323" s="12">
        <v>50</v>
      </c>
      <c r="G323" s="13">
        <v>390.42</v>
      </c>
      <c r="H323" s="13">
        <f>F323*G323</f>
        <v>19521</v>
      </c>
      <c r="I323" s="7"/>
      <c r="J323" s="14">
        <f t="shared" si="67"/>
        <v>19521</v>
      </c>
    </row>
    <row r="324" spans="1:10" ht="15.6" x14ac:dyDescent="0.3">
      <c r="A324" s="3">
        <v>185</v>
      </c>
      <c r="B324" s="38">
        <v>1585782494</v>
      </c>
      <c r="C324" s="10" t="s">
        <v>5</v>
      </c>
      <c r="D324" s="10" t="s">
        <v>151</v>
      </c>
      <c r="E324" s="5" t="s">
        <v>77</v>
      </c>
      <c r="F324" s="12">
        <v>50</v>
      </c>
      <c r="G324" s="13">
        <v>312.26</v>
      </c>
      <c r="H324" s="13">
        <f>F324*G324</f>
        <v>15613</v>
      </c>
      <c r="I324" s="7"/>
      <c r="J324" s="14">
        <f t="shared" si="67"/>
        <v>15613</v>
      </c>
    </row>
    <row r="325" spans="1:10" ht="15.6" x14ac:dyDescent="0.3">
      <c r="A325" s="21"/>
      <c r="B325" s="43"/>
      <c r="C325" s="30"/>
      <c r="D325" s="30"/>
      <c r="E325" s="33"/>
      <c r="F325" s="21"/>
      <c r="G325" s="21"/>
      <c r="H325" s="34">
        <f>+SUM(H307:H324)</f>
        <v>247910.64583333334</v>
      </c>
      <c r="I325" s="34">
        <f>+SUM(I307:I324)</f>
        <v>0</v>
      </c>
      <c r="J325" s="34">
        <f>+SUM(J307:J324)</f>
        <v>247910.64583333334</v>
      </c>
    </row>
    <row r="326" spans="1:10" ht="15.6" x14ac:dyDescent="0.3">
      <c r="A326" s="21"/>
      <c r="B326" s="43"/>
      <c r="C326" s="30"/>
      <c r="D326" s="30"/>
      <c r="E326" s="33"/>
      <c r="F326" s="21"/>
      <c r="G326" s="21"/>
      <c r="H326" s="34"/>
      <c r="I326" s="34"/>
      <c r="J326" s="34"/>
    </row>
    <row r="327" spans="1:10" ht="28.8" x14ac:dyDescent="0.3">
      <c r="A327" s="90" t="s">
        <v>347</v>
      </c>
      <c r="B327" s="90"/>
      <c r="C327" s="90"/>
      <c r="D327" s="90"/>
      <c r="E327" s="90"/>
      <c r="F327" s="90"/>
      <c r="G327" s="90"/>
      <c r="H327" s="90"/>
      <c r="I327" s="90"/>
      <c r="J327" s="90"/>
    </row>
    <row r="328" spans="1:10" ht="46.8" x14ac:dyDescent="0.3">
      <c r="A328" s="37" t="s">
        <v>64</v>
      </c>
      <c r="B328" s="62" t="s">
        <v>511</v>
      </c>
      <c r="C328" s="37" t="s">
        <v>16</v>
      </c>
      <c r="D328" s="37" t="s">
        <v>147</v>
      </c>
      <c r="E328" s="37" t="s">
        <v>133</v>
      </c>
      <c r="F328" s="37" t="s">
        <v>25</v>
      </c>
      <c r="G328" s="37" t="s">
        <v>18</v>
      </c>
      <c r="H328" s="37" t="s">
        <v>17</v>
      </c>
      <c r="I328" s="37" t="s">
        <v>144</v>
      </c>
      <c r="J328" s="37" t="s">
        <v>618</v>
      </c>
    </row>
    <row r="329" spans="1:10" ht="15.6" x14ac:dyDescent="0.3">
      <c r="A329" s="3">
        <v>186</v>
      </c>
      <c r="B329" s="38">
        <v>1585782506</v>
      </c>
      <c r="C329" s="10" t="s">
        <v>23</v>
      </c>
      <c r="D329" s="10" t="s">
        <v>234</v>
      </c>
      <c r="E329" s="5" t="s">
        <v>83</v>
      </c>
      <c r="F329" s="12">
        <v>50</v>
      </c>
      <c r="G329" s="13">
        <v>312.26</v>
      </c>
      <c r="H329" s="13">
        <f>F329*G329</f>
        <v>15613</v>
      </c>
      <c r="I329" s="13"/>
      <c r="J329" s="14">
        <f>H329-I329</f>
        <v>15613</v>
      </c>
    </row>
    <row r="330" spans="1:10" ht="15.6" x14ac:dyDescent="0.3">
      <c r="A330" s="3">
        <v>187</v>
      </c>
      <c r="B330" s="38"/>
      <c r="C330" s="10" t="s">
        <v>391</v>
      </c>
      <c r="D330" s="10" t="s">
        <v>155</v>
      </c>
      <c r="E330" s="11"/>
      <c r="F330" s="12"/>
      <c r="G330" s="12"/>
      <c r="H330" s="13"/>
      <c r="I330" s="37"/>
      <c r="J330" s="14">
        <f t="shared" ref="J330:J334" si="69">H330-I330</f>
        <v>0</v>
      </c>
    </row>
    <row r="331" spans="1:10" ht="15.6" x14ac:dyDescent="0.3">
      <c r="A331" s="3">
        <v>188</v>
      </c>
      <c r="B331" s="38">
        <v>1585782514</v>
      </c>
      <c r="C331" s="10" t="s">
        <v>68</v>
      </c>
      <c r="D331" s="10" t="s">
        <v>169</v>
      </c>
      <c r="E331" s="5" t="s">
        <v>138</v>
      </c>
      <c r="F331" s="12">
        <v>50</v>
      </c>
      <c r="G331" s="12">
        <v>214.1</v>
      </c>
      <c r="H331" s="13">
        <f>F331*G331</f>
        <v>10705</v>
      </c>
      <c r="I331" s="3"/>
      <c r="J331" s="14">
        <f t="shared" si="69"/>
        <v>10705</v>
      </c>
    </row>
    <row r="332" spans="1:10" ht="15.6" x14ac:dyDescent="0.3">
      <c r="A332" s="3">
        <v>189</v>
      </c>
      <c r="B332" s="38">
        <v>1586243595</v>
      </c>
      <c r="C332" s="10" t="s">
        <v>409</v>
      </c>
      <c r="D332" s="10" t="s">
        <v>169</v>
      </c>
      <c r="E332" s="5" t="s">
        <v>410</v>
      </c>
      <c r="F332" s="12">
        <v>50</v>
      </c>
      <c r="G332" s="12">
        <v>214.1</v>
      </c>
      <c r="H332" s="13">
        <f>F332*G332</f>
        <v>10705</v>
      </c>
      <c r="I332" s="3"/>
      <c r="J332" s="14">
        <f t="shared" si="69"/>
        <v>10705</v>
      </c>
    </row>
    <row r="333" spans="1:10" ht="15.6" x14ac:dyDescent="0.3">
      <c r="A333" s="3">
        <v>190</v>
      </c>
      <c r="B333" s="38">
        <v>1585782524</v>
      </c>
      <c r="C333" s="10" t="s">
        <v>515</v>
      </c>
      <c r="D333" s="10" t="s">
        <v>169</v>
      </c>
      <c r="E333" s="5" t="s">
        <v>529</v>
      </c>
      <c r="F333" s="12">
        <v>50</v>
      </c>
      <c r="G333" s="12">
        <v>214.1</v>
      </c>
      <c r="H333" s="13">
        <f>F333*G333</f>
        <v>10705</v>
      </c>
      <c r="I333" s="3"/>
      <c r="J333" s="14">
        <f t="shared" si="69"/>
        <v>10705</v>
      </c>
    </row>
    <row r="334" spans="1:10" ht="15.6" x14ac:dyDescent="0.3">
      <c r="A334" s="3">
        <v>191</v>
      </c>
      <c r="B334" s="38">
        <v>1585782531</v>
      </c>
      <c r="C334" s="35" t="s">
        <v>380</v>
      </c>
      <c r="D334" s="10" t="s">
        <v>549</v>
      </c>
      <c r="E334" s="36" t="s">
        <v>381</v>
      </c>
      <c r="F334" s="12">
        <v>50</v>
      </c>
      <c r="G334" s="12">
        <v>414.83</v>
      </c>
      <c r="H334" s="13">
        <f>F334*G334</f>
        <v>20741.5</v>
      </c>
      <c r="I334" s="3"/>
      <c r="J334" s="14">
        <f t="shared" si="69"/>
        <v>20741.5</v>
      </c>
    </row>
    <row r="335" spans="1:10" ht="15.6" x14ac:dyDescent="0.3">
      <c r="A335" s="21"/>
      <c r="B335" s="43"/>
      <c r="C335" s="30"/>
      <c r="D335" s="30"/>
      <c r="E335" s="33"/>
      <c r="F335" s="21"/>
      <c r="G335" s="21"/>
      <c r="H335" s="34">
        <f>+SUM(H329:H334)</f>
        <v>68469.5</v>
      </c>
      <c r="I335" s="34">
        <f>+SUM(I329:I334)</f>
        <v>0</v>
      </c>
      <c r="J335" s="34">
        <f>+SUM(J329:J334)</f>
        <v>68469.5</v>
      </c>
    </row>
    <row r="336" spans="1:10" ht="15.6" x14ac:dyDescent="0.3">
      <c r="A336" s="21"/>
      <c r="B336" s="43"/>
      <c r="C336" s="30"/>
      <c r="D336" s="30"/>
      <c r="E336" s="33"/>
      <c r="F336" s="21"/>
      <c r="G336" s="21"/>
      <c r="H336" s="34"/>
      <c r="I336" s="34"/>
      <c r="J336" s="34"/>
    </row>
    <row r="337" spans="1:11" ht="28.8" x14ac:dyDescent="0.3">
      <c r="A337" s="90" t="s">
        <v>348</v>
      </c>
      <c r="B337" s="90"/>
      <c r="C337" s="90"/>
      <c r="D337" s="90"/>
      <c r="E337" s="90"/>
      <c r="F337" s="90"/>
      <c r="G337" s="90"/>
      <c r="H337" s="90"/>
      <c r="I337" s="90"/>
      <c r="J337" s="90"/>
    </row>
    <row r="338" spans="1:11" ht="46.8" x14ac:dyDescent="0.3">
      <c r="A338" s="37" t="s">
        <v>64</v>
      </c>
      <c r="B338" s="62" t="s">
        <v>511</v>
      </c>
      <c r="C338" s="37" t="s">
        <v>16</v>
      </c>
      <c r="D338" s="37" t="s">
        <v>147</v>
      </c>
      <c r="E338" s="37" t="s">
        <v>133</v>
      </c>
      <c r="F338" s="37" t="s">
        <v>25</v>
      </c>
      <c r="G338" s="37" t="s">
        <v>18</v>
      </c>
      <c r="H338" s="37" t="s">
        <v>17</v>
      </c>
      <c r="I338" s="37" t="s">
        <v>144</v>
      </c>
      <c r="J338" s="37" t="s">
        <v>618</v>
      </c>
    </row>
    <row r="339" spans="1:11" s="1" customFormat="1" ht="15.6" x14ac:dyDescent="0.3">
      <c r="A339" s="3">
        <v>192</v>
      </c>
      <c r="B339" s="38">
        <v>1585782549</v>
      </c>
      <c r="C339" s="10" t="s">
        <v>383</v>
      </c>
      <c r="D339" s="10" t="s">
        <v>234</v>
      </c>
      <c r="E339" s="5" t="s">
        <v>230</v>
      </c>
      <c r="F339" s="12">
        <v>50</v>
      </c>
      <c r="G339" s="12">
        <v>312.26</v>
      </c>
      <c r="H339" s="13">
        <f>F339*G339</f>
        <v>15613</v>
      </c>
      <c r="I339" s="13"/>
      <c r="J339" s="14">
        <f>H339-I339</f>
        <v>15613</v>
      </c>
      <c r="K339" s="47"/>
    </row>
    <row r="340" spans="1:11" s="1" customFormat="1" ht="15.6" x14ac:dyDescent="0.3">
      <c r="A340" s="3">
        <v>193</v>
      </c>
      <c r="B340" s="38">
        <v>1585782557</v>
      </c>
      <c r="C340" s="10" t="s">
        <v>518</v>
      </c>
      <c r="D340" s="10" t="s">
        <v>169</v>
      </c>
      <c r="E340" s="5" t="s">
        <v>524</v>
      </c>
      <c r="F340" s="12">
        <v>50</v>
      </c>
      <c r="G340" s="12">
        <v>214.1</v>
      </c>
      <c r="H340" s="13">
        <f>F340*G340</f>
        <v>10705</v>
      </c>
      <c r="I340" s="3"/>
      <c r="J340" s="14">
        <f t="shared" ref="J340:J341" si="70">H340-I340</f>
        <v>10705</v>
      </c>
      <c r="K340" s="47"/>
    </row>
    <row r="341" spans="1:11" s="1" customFormat="1" ht="15.6" x14ac:dyDescent="0.3">
      <c r="A341" s="3">
        <v>194</v>
      </c>
      <c r="B341" s="38">
        <v>1585782565</v>
      </c>
      <c r="C341" s="10" t="s">
        <v>446</v>
      </c>
      <c r="D341" s="10" t="s">
        <v>149</v>
      </c>
      <c r="E341" s="5" t="s">
        <v>447</v>
      </c>
      <c r="F341" s="12">
        <v>50</v>
      </c>
      <c r="G341" s="12">
        <v>263.56</v>
      </c>
      <c r="H341" s="13">
        <f>F341*G341</f>
        <v>13178</v>
      </c>
      <c r="I341" s="13"/>
      <c r="J341" s="14">
        <f t="shared" si="70"/>
        <v>13178</v>
      </c>
      <c r="K341" s="47"/>
    </row>
    <row r="342" spans="1:11" s="1" customFormat="1" ht="15.6" x14ac:dyDescent="0.3">
      <c r="A342" s="32"/>
      <c r="B342" s="44"/>
      <c r="C342" s="30"/>
      <c r="D342" s="30"/>
      <c r="E342" s="23"/>
      <c r="F342" s="24"/>
      <c r="G342" s="24"/>
      <c r="H342" s="26">
        <f>+SUM(H339:H341)</f>
        <v>39496</v>
      </c>
      <c r="I342" s="26">
        <f t="shared" ref="I342" si="71">+SUM(I339:I341)</f>
        <v>0</v>
      </c>
      <c r="J342" s="26">
        <f>+SUM(J339:J341)</f>
        <v>39496</v>
      </c>
      <c r="K342" s="47"/>
    </row>
    <row r="343" spans="1:11" s="1" customFormat="1" ht="15.6" x14ac:dyDescent="0.3">
      <c r="A343" s="32"/>
      <c r="B343" s="44"/>
      <c r="C343" s="30"/>
      <c r="D343" s="30"/>
      <c r="E343" s="23"/>
      <c r="F343" s="24"/>
      <c r="G343" s="24"/>
      <c r="H343" s="26"/>
      <c r="I343" s="26"/>
      <c r="J343" s="34"/>
      <c r="K343" s="47"/>
    </row>
    <row r="344" spans="1:11" ht="28.8" x14ac:dyDescent="0.3">
      <c r="A344" s="90" t="s">
        <v>349</v>
      </c>
      <c r="B344" s="90"/>
      <c r="C344" s="90"/>
      <c r="D344" s="90"/>
      <c r="E344" s="90"/>
      <c r="F344" s="90"/>
      <c r="G344" s="90"/>
      <c r="H344" s="90"/>
      <c r="I344" s="90"/>
      <c r="J344" s="90"/>
    </row>
    <row r="345" spans="1:11" ht="46.8" x14ac:dyDescent="0.3">
      <c r="A345" s="37" t="s">
        <v>64</v>
      </c>
      <c r="B345" s="62" t="s">
        <v>511</v>
      </c>
      <c r="C345" s="37" t="s">
        <v>16</v>
      </c>
      <c r="D345" s="37" t="s">
        <v>147</v>
      </c>
      <c r="E345" s="37" t="s">
        <v>133</v>
      </c>
      <c r="F345" s="37" t="s">
        <v>25</v>
      </c>
      <c r="G345" s="37" t="s">
        <v>18</v>
      </c>
      <c r="H345" s="37" t="s">
        <v>17</v>
      </c>
      <c r="I345" s="37" t="s">
        <v>144</v>
      </c>
      <c r="J345" s="37" t="s">
        <v>618</v>
      </c>
    </row>
    <row r="346" spans="1:11" ht="15.6" x14ac:dyDescent="0.3">
      <c r="A346" s="3">
        <v>195</v>
      </c>
      <c r="B346" s="38">
        <v>1585782573</v>
      </c>
      <c r="C346" s="10" t="s">
        <v>277</v>
      </c>
      <c r="D346" s="10" t="s">
        <v>234</v>
      </c>
      <c r="E346" s="5" t="s">
        <v>278</v>
      </c>
      <c r="F346" s="12">
        <v>50</v>
      </c>
      <c r="G346" s="12">
        <v>312.26</v>
      </c>
      <c r="H346" s="13">
        <f>F346*G346</f>
        <v>15613</v>
      </c>
      <c r="I346" s="13"/>
      <c r="J346" s="14">
        <f>H346-I346</f>
        <v>15613</v>
      </c>
    </row>
    <row r="347" spans="1:11" ht="15.6" x14ac:dyDescent="0.3">
      <c r="A347" s="3">
        <v>196</v>
      </c>
      <c r="B347" s="38">
        <v>1586243587</v>
      </c>
      <c r="C347" s="10" t="s">
        <v>352</v>
      </c>
      <c r="D347" s="10" t="s">
        <v>149</v>
      </c>
      <c r="E347" s="5" t="s">
        <v>353</v>
      </c>
      <c r="F347" s="12">
        <v>50</v>
      </c>
      <c r="G347" s="12">
        <v>263.56</v>
      </c>
      <c r="H347" s="13">
        <f>F347*G347</f>
        <v>13178</v>
      </c>
      <c r="I347" s="19"/>
      <c r="J347" s="14">
        <f t="shared" ref="J347:J350" si="72">H347-I347</f>
        <v>13178</v>
      </c>
    </row>
    <row r="348" spans="1:11" ht="15.6" x14ac:dyDescent="0.3">
      <c r="A348" s="3">
        <v>197</v>
      </c>
      <c r="B348" s="38">
        <v>1585782582</v>
      </c>
      <c r="C348" s="10" t="s">
        <v>457</v>
      </c>
      <c r="D348" s="45" t="s">
        <v>454</v>
      </c>
      <c r="E348" s="5" t="s">
        <v>458</v>
      </c>
      <c r="F348" s="12">
        <v>50</v>
      </c>
      <c r="G348" s="12">
        <v>214.1</v>
      </c>
      <c r="H348" s="13">
        <f>F348*G348</f>
        <v>10705</v>
      </c>
      <c r="I348" s="13"/>
      <c r="J348" s="14">
        <f t="shared" si="72"/>
        <v>10705</v>
      </c>
    </row>
    <row r="349" spans="1:11" ht="15.6" x14ac:dyDescent="0.3">
      <c r="A349" s="3">
        <v>198</v>
      </c>
      <c r="B349" s="38">
        <v>1585781381</v>
      </c>
      <c r="C349" s="10" t="s">
        <v>522</v>
      </c>
      <c r="D349" s="10" t="s">
        <v>549</v>
      </c>
      <c r="E349" s="10" t="s">
        <v>526</v>
      </c>
      <c r="F349" s="12">
        <v>50</v>
      </c>
      <c r="G349" s="12">
        <v>263.56</v>
      </c>
      <c r="H349" s="13">
        <f>F349*G349</f>
        <v>13178</v>
      </c>
      <c r="I349" s="37"/>
      <c r="J349" s="14">
        <f t="shared" si="72"/>
        <v>13178</v>
      </c>
    </row>
    <row r="350" spans="1:11" ht="15.6" x14ac:dyDescent="0.3">
      <c r="A350" s="3">
        <v>199</v>
      </c>
      <c r="B350" s="38">
        <v>1585782590</v>
      </c>
      <c r="C350" s="45" t="s">
        <v>289</v>
      </c>
      <c r="D350" s="45" t="s">
        <v>169</v>
      </c>
      <c r="E350" s="5" t="s">
        <v>288</v>
      </c>
      <c r="F350" s="12">
        <v>50</v>
      </c>
      <c r="G350" s="12">
        <v>214.1</v>
      </c>
      <c r="H350" s="13">
        <f>F350*G350</f>
        <v>10705</v>
      </c>
      <c r="I350" s="13"/>
      <c r="J350" s="14">
        <f t="shared" si="72"/>
        <v>10705</v>
      </c>
    </row>
    <row r="351" spans="1:11" ht="15.6" x14ac:dyDescent="0.3">
      <c r="A351" s="21"/>
      <c r="B351" s="43"/>
      <c r="C351" s="77"/>
      <c r="D351" s="77"/>
      <c r="E351" s="23"/>
      <c r="F351" s="24"/>
      <c r="G351" s="24"/>
      <c r="H351" s="26">
        <f>+SUM(H346:H350)</f>
        <v>63379</v>
      </c>
      <c r="I351" s="26">
        <f t="shared" ref="I351" si="73">+SUM(I346:I350)</f>
        <v>0</v>
      </c>
      <c r="J351" s="26">
        <f>+SUM(J346:J350)</f>
        <v>63379</v>
      </c>
    </row>
    <row r="352" spans="1:11" ht="15.6" x14ac:dyDescent="0.3">
      <c r="A352" s="21"/>
      <c r="B352" s="43"/>
      <c r="C352" s="77"/>
      <c r="D352" s="77"/>
      <c r="E352" s="23"/>
      <c r="F352" s="24"/>
      <c r="G352" s="24"/>
      <c r="H352" s="26"/>
      <c r="I352" s="26"/>
      <c r="J352" s="34"/>
    </row>
    <row r="353" spans="1:11" ht="28.8" x14ac:dyDescent="0.3">
      <c r="A353" s="90" t="s">
        <v>350</v>
      </c>
      <c r="B353" s="90"/>
      <c r="C353" s="90"/>
      <c r="D353" s="90"/>
      <c r="E353" s="90"/>
      <c r="F353" s="90"/>
      <c r="G353" s="90"/>
      <c r="H353" s="90"/>
      <c r="I353" s="90"/>
      <c r="J353" s="90"/>
    </row>
    <row r="354" spans="1:11" ht="46.8" x14ac:dyDescent="0.3">
      <c r="A354" s="37" t="s">
        <v>64</v>
      </c>
      <c r="B354" s="62" t="s">
        <v>511</v>
      </c>
      <c r="C354" s="37" t="s">
        <v>16</v>
      </c>
      <c r="D354" s="37" t="s">
        <v>147</v>
      </c>
      <c r="E354" s="37" t="s">
        <v>133</v>
      </c>
      <c r="F354" s="37" t="s">
        <v>25</v>
      </c>
      <c r="G354" s="37" t="s">
        <v>18</v>
      </c>
      <c r="H354" s="37" t="s">
        <v>17</v>
      </c>
      <c r="I354" s="37" t="s">
        <v>144</v>
      </c>
      <c r="J354" s="37" t="s">
        <v>618</v>
      </c>
    </row>
    <row r="355" spans="1:11" ht="15.6" x14ac:dyDescent="0.3">
      <c r="A355" s="3">
        <v>201</v>
      </c>
      <c r="B355" s="38">
        <v>1585782612</v>
      </c>
      <c r="C355" s="10" t="s">
        <v>250</v>
      </c>
      <c r="D355" s="10" t="s">
        <v>234</v>
      </c>
      <c r="E355" s="5" t="s">
        <v>251</v>
      </c>
      <c r="F355" s="3">
        <v>50</v>
      </c>
      <c r="G355" s="12">
        <v>312.26</v>
      </c>
      <c r="H355" s="13">
        <f>F355*G355</f>
        <v>15613</v>
      </c>
      <c r="I355" s="13"/>
      <c r="J355" s="14">
        <f>H355-I355</f>
        <v>15613</v>
      </c>
    </row>
    <row r="356" spans="1:11" ht="15.6" x14ac:dyDescent="0.3">
      <c r="A356" s="3">
        <v>200</v>
      </c>
      <c r="B356" s="38">
        <v>1585782603</v>
      </c>
      <c r="C356" s="10" t="s">
        <v>379</v>
      </c>
      <c r="D356" s="10" t="s">
        <v>149</v>
      </c>
      <c r="E356" s="5" t="s">
        <v>578</v>
      </c>
      <c r="F356" s="12">
        <v>50</v>
      </c>
      <c r="G356" s="12">
        <v>263.56</v>
      </c>
      <c r="H356" s="13">
        <f>F356*G356</f>
        <v>13178</v>
      </c>
      <c r="I356" s="13"/>
      <c r="J356" s="14">
        <f t="shared" ref="J356:J357" si="74">H356-I356</f>
        <v>13178</v>
      </c>
    </row>
    <row r="357" spans="1:11" s="1" customFormat="1" ht="15.6" x14ac:dyDescent="0.3">
      <c r="A357" s="3">
        <v>202</v>
      </c>
      <c r="B357" s="38">
        <v>1585782620</v>
      </c>
      <c r="C357" s="10" t="s">
        <v>513</v>
      </c>
      <c r="D357" s="10" t="s">
        <v>149</v>
      </c>
      <c r="E357" s="11" t="s">
        <v>530</v>
      </c>
      <c r="F357" s="12">
        <v>50</v>
      </c>
      <c r="G357" s="12">
        <v>263.56</v>
      </c>
      <c r="H357" s="13">
        <f>F357*G357</f>
        <v>13178</v>
      </c>
      <c r="I357" s="13"/>
      <c r="J357" s="14">
        <f t="shared" si="74"/>
        <v>13178</v>
      </c>
      <c r="K357" s="47"/>
    </row>
    <row r="358" spans="1:11" s="1" customFormat="1" ht="15.6" x14ac:dyDescent="0.3">
      <c r="A358" s="21"/>
      <c r="B358" s="43"/>
      <c r="C358" s="30"/>
      <c r="D358" s="30"/>
      <c r="E358" s="33"/>
      <c r="F358" s="21"/>
      <c r="G358" s="21"/>
      <c r="H358" s="34">
        <f>+SUM(H355:H357)</f>
        <v>41969</v>
      </c>
      <c r="I358" s="34">
        <f t="shared" ref="I358" si="75">+SUM(I356:I357)</f>
        <v>0</v>
      </c>
      <c r="J358" s="34">
        <f>+SUM(J355:J357)</f>
        <v>41969</v>
      </c>
      <c r="K358" s="47"/>
    </row>
    <row r="359" spans="1:11" s="1" customFormat="1" ht="15.6" x14ac:dyDescent="0.3">
      <c r="A359" s="21"/>
      <c r="B359" s="43"/>
      <c r="C359" s="30"/>
      <c r="D359" s="30"/>
      <c r="E359" s="33"/>
      <c r="F359" s="21"/>
      <c r="G359" s="21"/>
      <c r="H359" s="34"/>
      <c r="I359" s="34"/>
      <c r="J359" s="34"/>
      <c r="K359" s="47"/>
    </row>
    <row r="360" spans="1:11" s="1" customFormat="1" ht="28.8" x14ac:dyDescent="0.3">
      <c r="A360" s="90" t="s">
        <v>351</v>
      </c>
      <c r="B360" s="90"/>
      <c r="C360" s="90"/>
      <c r="D360" s="90"/>
      <c r="E360" s="90"/>
      <c r="F360" s="90"/>
      <c r="G360" s="90"/>
      <c r="H360" s="90"/>
      <c r="I360" s="90"/>
      <c r="J360" s="90"/>
      <c r="K360" s="47"/>
    </row>
    <row r="361" spans="1:11" s="1" customFormat="1" ht="46.8" x14ac:dyDescent="0.3">
      <c r="A361" s="37" t="s">
        <v>64</v>
      </c>
      <c r="B361" s="62" t="s">
        <v>511</v>
      </c>
      <c r="C361" s="37" t="s">
        <v>16</v>
      </c>
      <c r="D361" s="37" t="s">
        <v>147</v>
      </c>
      <c r="E361" s="37" t="s">
        <v>133</v>
      </c>
      <c r="F361" s="37" t="s">
        <v>25</v>
      </c>
      <c r="G361" s="37" t="s">
        <v>18</v>
      </c>
      <c r="H361" s="37" t="s">
        <v>17</v>
      </c>
      <c r="I361" s="37" t="s">
        <v>144</v>
      </c>
      <c r="J361" s="37" t="s">
        <v>618</v>
      </c>
      <c r="K361" s="47"/>
    </row>
    <row r="362" spans="1:11" s="1" customFormat="1" ht="15.6" x14ac:dyDescent="0.3">
      <c r="A362" s="3">
        <v>203</v>
      </c>
      <c r="B362" s="38">
        <v>1585782638</v>
      </c>
      <c r="C362" s="10" t="s">
        <v>377</v>
      </c>
      <c r="D362" s="10" t="s">
        <v>234</v>
      </c>
      <c r="E362" s="5" t="s">
        <v>378</v>
      </c>
      <c r="F362" s="12">
        <v>50</v>
      </c>
      <c r="G362" s="13">
        <v>312.26</v>
      </c>
      <c r="H362" s="13">
        <f t="shared" ref="H362:H366" si="76">F362*G362</f>
        <v>15613</v>
      </c>
      <c r="I362" s="13"/>
      <c r="J362" s="14">
        <f>H362-I362</f>
        <v>15613</v>
      </c>
      <c r="K362" s="47"/>
    </row>
    <row r="363" spans="1:11" s="1" customFormat="1" ht="15.6" x14ac:dyDescent="0.3">
      <c r="A363" s="19">
        <v>204</v>
      </c>
      <c r="B363" s="38">
        <v>1585782646</v>
      </c>
      <c r="C363" s="10" t="s">
        <v>420</v>
      </c>
      <c r="D363" s="10" t="s">
        <v>149</v>
      </c>
      <c r="E363" s="5" t="s">
        <v>421</v>
      </c>
      <c r="F363" s="12">
        <v>50</v>
      </c>
      <c r="G363" s="12">
        <v>263.56</v>
      </c>
      <c r="H363" s="13">
        <f t="shared" si="76"/>
        <v>13178</v>
      </c>
      <c r="I363" s="37"/>
      <c r="J363" s="14">
        <f t="shared" ref="J363:J366" si="77">H363-I363</f>
        <v>13178</v>
      </c>
      <c r="K363" s="47"/>
    </row>
    <row r="364" spans="1:11" s="1" customFormat="1" ht="15.6" x14ac:dyDescent="0.3">
      <c r="A364" s="3">
        <v>205</v>
      </c>
      <c r="B364" s="38">
        <v>1585782654</v>
      </c>
      <c r="C364" s="10" t="s">
        <v>470</v>
      </c>
      <c r="D364" s="10" t="s">
        <v>169</v>
      </c>
      <c r="E364" s="11" t="s">
        <v>471</v>
      </c>
      <c r="F364" s="12">
        <v>50</v>
      </c>
      <c r="G364" s="12">
        <v>161.86000000000001</v>
      </c>
      <c r="H364" s="13">
        <f t="shared" si="76"/>
        <v>8093.0000000000009</v>
      </c>
      <c r="I364" s="13"/>
      <c r="J364" s="14">
        <f t="shared" si="77"/>
        <v>8093.0000000000009</v>
      </c>
      <c r="K364" s="47"/>
    </row>
    <row r="365" spans="1:11" s="1" customFormat="1" ht="15.6" x14ac:dyDescent="0.3">
      <c r="A365" s="19">
        <v>206</v>
      </c>
      <c r="B365" s="38">
        <v>1585782664</v>
      </c>
      <c r="C365" s="10" t="s">
        <v>481</v>
      </c>
      <c r="D365" s="10" t="s">
        <v>482</v>
      </c>
      <c r="E365" s="11" t="s">
        <v>483</v>
      </c>
      <c r="F365" s="12">
        <v>50</v>
      </c>
      <c r="G365" s="12">
        <v>207.03</v>
      </c>
      <c r="H365" s="13">
        <f t="shared" si="76"/>
        <v>10351.5</v>
      </c>
      <c r="I365" s="13"/>
      <c r="J365" s="14">
        <f t="shared" si="77"/>
        <v>10351.5</v>
      </c>
      <c r="K365" s="47"/>
    </row>
    <row r="366" spans="1:11" s="1" customFormat="1" ht="15.6" x14ac:dyDescent="0.3">
      <c r="A366" s="19">
        <v>208</v>
      </c>
      <c r="B366" s="38">
        <v>1516390045</v>
      </c>
      <c r="C366" s="10" t="s">
        <v>586</v>
      </c>
      <c r="D366" s="10" t="s">
        <v>313</v>
      </c>
      <c r="E366" s="11" t="s">
        <v>587</v>
      </c>
      <c r="F366" s="12">
        <f>(50/12)*3.5</f>
        <v>14.583333333333334</v>
      </c>
      <c r="G366" s="12">
        <v>207.03</v>
      </c>
      <c r="H366" s="13">
        <f t="shared" si="76"/>
        <v>3019.1875</v>
      </c>
      <c r="I366" s="13"/>
      <c r="J366" s="14">
        <f t="shared" si="77"/>
        <v>3019.1875</v>
      </c>
      <c r="K366" s="49"/>
    </row>
    <row r="367" spans="1:11" s="1" customFormat="1" ht="15.6" x14ac:dyDescent="0.3">
      <c r="A367" s="3">
        <v>207</v>
      </c>
      <c r="B367" s="38">
        <v>1585782671</v>
      </c>
      <c r="C367" s="10" t="s">
        <v>66</v>
      </c>
      <c r="D367" s="10" t="s">
        <v>235</v>
      </c>
      <c r="E367" s="5" t="s">
        <v>84</v>
      </c>
      <c r="F367" s="12">
        <v>50</v>
      </c>
      <c r="G367" s="12">
        <v>207.03</v>
      </c>
      <c r="H367" s="13">
        <f>F367*G367</f>
        <v>10351.5</v>
      </c>
      <c r="I367" s="13"/>
      <c r="J367" s="14">
        <f>H367-I367</f>
        <v>10351.5</v>
      </c>
      <c r="K367" s="49"/>
    </row>
    <row r="368" spans="1:11" s="1" customFormat="1" ht="15.6" x14ac:dyDescent="0.3">
      <c r="A368" s="3">
        <v>254</v>
      </c>
      <c r="B368" s="66"/>
      <c r="C368" s="66" t="s">
        <v>627</v>
      </c>
      <c r="D368" s="66" t="s">
        <v>626</v>
      </c>
      <c r="E368" s="66"/>
      <c r="F368" s="12">
        <f>(50/12)*1.5</f>
        <v>6.25</v>
      </c>
      <c r="G368" s="12">
        <v>207.03</v>
      </c>
      <c r="H368" s="13">
        <f t="shared" ref="H368" si="78">F368*G368</f>
        <v>1293.9375</v>
      </c>
      <c r="I368" s="13"/>
      <c r="J368" s="14">
        <f t="shared" ref="J368" si="79">H368-I368</f>
        <v>1293.9375</v>
      </c>
      <c r="K368" s="49"/>
    </row>
    <row r="369" spans="1:11" s="1" customFormat="1" ht="15.6" x14ac:dyDescent="0.3">
      <c r="A369" s="21"/>
      <c r="B369" s="43"/>
      <c r="C369" s="30"/>
      <c r="D369" s="30"/>
      <c r="E369" s="23"/>
      <c r="F369" s="24"/>
      <c r="G369" s="24"/>
      <c r="H369" s="26">
        <f>+SUM(H362:H368)</f>
        <v>61900.125</v>
      </c>
      <c r="I369" s="26">
        <f>+SUM(I362:I368)</f>
        <v>0</v>
      </c>
      <c r="J369" s="26">
        <f>+SUM(J362:J368)</f>
        <v>61900.125</v>
      </c>
      <c r="K369" s="47"/>
    </row>
    <row r="370" spans="1:11" s="1" customFormat="1" ht="15.6" x14ac:dyDescent="0.3">
      <c r="A370" s="21"/>
      <c r="B370" s="43"/>
      <c r="C370" s="30"/>
      <c r="D370" s="30"/>
      <c r="E370" s="23"/>
      <c r="F370" s="24"/>
      <c r="G370" s="24"/>
      <c r="H370" s="26"/>
      <c r="I370" s="26"/>
      <c r="J370" s="26"/>
      <c r="K370" s="47"/>
    </row>
    <row r="371" spans="1:11" s="1" customFormat="1" ht="15.6" x14ac:dyDescent="0.3">
      <c r="A371" s="21"/>
      <c r="B371" s="43"/>
      <c r="C371" s="30"/>
      <c r="D371" s="30"/>
      <c r="E371" s="23"/>
      <c r="F371" s="24"/>
      <c r="G371" s="24"/>
      <c r="H371" s="26"/>
      <c r="I371" s="26"/>
      <c r="J371" s="26"/>
      <c r="K371" s="47"/>
    </row>
    <row r="372" spans="1:11" s="1" customFormat="1" ht="28.8" x14ac:dyDescent="0.3">
      <c r="A372" s="90" t="s">
        <v>494</v>
      </c>
      <c r="B372" s="90"/>
      <c r="C372" s="90"/>
      <c r="D372" s="90"/>
      <c r="E372" s="90"/>
      <c r="F372" s="90"/>
      <c r="G372" s="90"/>
      <c r="H372" s="90"/>
      <c r="I372" s="90"/>
      <c r="J372" s="90"/>
      <c r="K372" s="47"/>
    </row>
    <row r="373" spans="1:11" s="1" customFormat="1" ht="46.8" x14ac:dyDescent="0.3">
      <c r="A373" s="37" t="s">
        <v>64</v>
      </c>
      <c r="B373" s="62" t="s">
        <v>511</v>
      </c>
      <c r="C373" s="37" t="s">
        <v>16</v>
      </c>
      <c r="D373" s="37" t="s">
        <v>147</v>
      </c>
      <c r="E373" s="37" t="s">
        <v>133</v>
      </c>
      <c r="F373" s="37" t="s">
        <v>25</v>
      </c>
      <c r="G373" s="37" t="s">
        <v>18</v>
      </c>
      <c r="H373" s="37" t="s">
        <v>17</v>
      </c>
      <c r="I373" s="37" t="s">
        <v>144</v>
      </c>
      <c r="J373" s="37" t="s">
        <v>618</v>
      </c>
      <c r="K373" s="47"/>
    </row>
    <row r="374" spans="1:11" s="1" customFormat="1" ht="15.6" x14ac:dyDescent="0.3">
      <c r="A374" s="3">
        <v>208</v>
      </c>
      <c r="B374" s="38">
        <v>1585782689</v>
      </c>
      <c r="C374" s="10" t="s">
        <v>26</v>
      </c>
      <c r="D374" s="10" t="s">
        <v>290</v>
      </c>
      <c r="E374" s="11" t="s">
        <v>87</v>
      </c>
      <c r="F374" s="12">
        <v>50</v>
      </c>
      <c r="G374" s="13">
        <v>414.83</v>
      </c>
      <c r="H374" s="14">
        <f>F374*G374</f>
        <v>20741.5</v>
      </c>
      <c r="I374" s="7"/>
      <c r="J374" s="14">
        <f>H374-I374</f>
        <v>20741.5</v>
      </c>
      <c r="K374" s="47"/>
    </row>
    <row r="375" spans="1:11" s="1" customFormat="1" ht="15.6" x14ac:dyDescent="0.3">
      <c r="A375" s="3">
        <v>209</v>
      </c>
      <c r="B375" s="38">
        <v>1585782697</v>
      </c>
      <c r="C375" s="10" t="s">
        <v>356</v>
      </c>
      <c r="D375" s="10" t="s">
        <v>290</v>
      </c>
      <c r="E375" s="5" t="s">
        <v>86</v>
      </c>
      <c r="F375" s="12">
        <v>50</v>
      </c>
      <c r="G375" s="13">
        <v>414.83</v>
      </c>
      <c r="H375" s="13">
        <f>F375*G375</f>
        <v>20741.5</v>
      </c>
      <c r="I375" s="7"/>
      <c r="J375" s="14">
        <f>H375-I375</f>
        <v>20741.5</v>
      </c>
      <c r="K375" s="47"/>
    </row>
    <row r="376" spans="1:11" s="1" customFormat="1" ht="15.6" x14ac:dyDescent="0.3">
      <c r="A376" s="21"/>
      <c r="B376" s="43"/>
      <c r="C376" s="30"/>
      <c r="D376" s="30"/>
      <c r="E376" s="23"/>
      <c r="F376" s="24"/>
      <c r="G376" s="24"/>
      <c r="H376" s="26">
        <f>SUM(H374:H375)</f>
        <v>41483</v>
      </c>
      <c r="I376" s="26">
        <f t="shared" ref="I376" si="80">SUM(I374:I375)</f>
        <v>0</v>
      </c>
      <c r="J376" s="26">
        <f>SUM(J374:J375)</f>
        <v>41483</v>
      </c>
      <c r="K376" s="47"/>
    </row>
    <row r="377" spans="1:11" s="1" customFormat="1" ht="15.6" x14ac:dyDescent="0.3">
      <c r="A377" s="21"/>
      <c r="B377" s="43"/>
      <c r="C377" s="30"/>
      <c r="D377" s="30"/>
      <c r="E377" s="23"/>
      <c r="F377" s="24"/>
      <c r="G377" s="24"/>
      <c r="H377" s="26"/>
      <c r="I377" s="26"/>
      <c r="J377" s="26"/>
      <c r="K377" s="47"/>
    </row>
    <row r="378" spans="1:11" s="1" customFormat="1" ht="15.6" x14ac:dyDescent="0.3">
      <c r="A378" s="21"/>
      <c r="B378" s="43"/>
      <c r="C378" s="30"/>
      <c r="D378" s="30"/>
      <c r="E378" s="23"/>
      <c r="F378" s="24"/>
      <c r="G378" s="24"/>
      <c r="H378" s="26"/>
      <c r="I378" s="26"/>
      <c r="J378" s="26"/>
      <c r="K378" s="47"/>
    </row>
    <row r="379" spans="1:11" s="1" customFormat="1" ht="28.8" x14ac:dyDescent="0.3">
      <c r="A379" s="92" t="s">
        <v>510</v>
      </c>
      <c r="B379" s="93"/>
      <c r="C379" s="93"/>
      <c r="D379" s="93"/>
      <c r="E379" s="93"/>
      <c r="F379" s="93"/>
      <c r="G379" s="93"/>
      <c r="H379" s="93"/>
      <c r="I379" s="93"/>
      <c r="J379" s="93"/>
      <c r="K379" s="47"/>
    </row>
    <row r="380" spans="1:11" s="1" customFormat="1" ht="46.8" x14ac:dyDescent="0.3">
      <c r="A380" s="37" t="s">
        <v>64</v>
      </c>
      <c r="B380" s="62" t="s">
        <v>511</v>
      </c>
      <c r="C380" s="37" t="s">
        <v>16</v>
      </c>
      <c r="D380" s="37" t="s">
        <v>147</v>
      </c>
      <c r="E380" s="37" t="s">
        <v>133</v>
      </c>
      <c r="F380" s="37" t="s">
        <v>25</v>
      </c>
      <c r="G380" s="37" t="s">
        <v>18</v>
      </c>
      <c r="H380" s="37" t="s">
        <v>17</v>
      </c>
      <c r="I380" s="37" t="s">
        <v>144</v>
      </c>
      <c r="J380" s="37" t="s">
        <v>618</v>
      </c>
      <c r="K380" s="47"/>
    </row>
    <row r="381" spans="1:11" s="1" customFormat="1" ht="31.2" x14ac:dyDescent="0.3">
      <c r="A381" s="19">
        <v>210</v>
      </c>
      <c r="B381" s="38">
        <v>1585782701</v>
      </c>
      <c r="C381" s="10" t="s">
        <v>62</v>
      </c>
      <c r="D381" s="10" t="s">
        <v>384</v>
      </c>
      <c r="E381" s="18" t="s">
        <v>73</v>
      </c>
      <c r="F381" s="19">
        <v>50</v>
      </c>
      <c r="G381" s="27">
        <v>661.33</v>
      </c>
      <c r="H381" s="72">
        <f>F381*G381</f>
        <v>33066.5</v>
      </c>
      <c r="I381" s="13"/>
      <c r="J381" s="13">
        <f>H381-I381</f>
        <v>33066.5</v>
      </c>
      <c r="K381" s="48"/>
    </row>
    <row r="382" spans="1:11" s="1" customFormat="1" ht="15.6" x14ac:dyDescent="0.3">
      <c r="A382" s="19">
        <v>252</v>
      </c>
      <c r="B382" s="38">
        <v>1585782735</v>
      </c>
      <c r="C382" s="10" t="s">
        <v>514</v>
      </c>
      <c r="D382" s="10" t="s">
        <v>155</v>
      </c>
      <c r="E382" s="18" t="s">
        <v>525</v>
      </c>
      <c r="F382" s="19">
        <v>50</v>
      </c>
      <c r="G382" s="27">
        <v>317.87</v>
      </c>
      <c r="H382" s="72">
        <f>F382*G382</f>
        <v>15893.5</v>
      </c>
      <c r="I382" s="13"/>
      <c r="J382" s="13">
        <f t="shared" ref="J382:J411" si="81">H382-I382</f>
        <v>15893.5</v>
      </c>
      <c r="K382" s="48"/>
    </row>
    <row r="383" spans="1:11" s="1" customFormat="1" ht="15.6" x14ac:dyDescent="0.3">
      <c r="A383" s="19">
        <v>214</v>
      </c>
      <c r="B383" s="38">
        <v>1585782743</v>
      </c>
      <c r="C383" s="10" t="s">
        <v>284</v>
      </c>
      <c r="D383" s="10" t="s">
        <v>388</v>
      </c>
      <c r="E383" s="18" t="s">
        <v>285</v>
      </c>
      <c r="F383" s="19">
        <v>50</v>
      </c>
      <c r="G383" s="27">
        <v>401.66</v>
      </c>
      <c r="H383" s="72">
        <f t="shared" ref="H383" si="82">F383*G383</f>
        <v>20083</v>
      </c>
      <c r="I383" s="13"/>
      <c r="J383" s="13">
        <f t="shared" si="81"/>
        <v>20083</v>
      </c>
      <c r="K383" s="48"/>
    </row>
    <row r="384" spans="1:11" s="1" customFormat="1" ht="15.6" x14ac:dyDescent="0.3">
      <c r="A384" s="19">
        <v>215</v>
      </c>
      <c r="B384" s="38">
        <v>1585782752</v>
      </c>
      <c r="C384" s="10" t="s">
        <v>223</v>
      </c>
      <c r="D384" s="10" t="s">
        <v>244</v>
      </c>
      <c r="E384" s="18" t="s">
        <v>224</v>
      </c>
      <c r="F384" s="19">
        <v>50</v>
      </c>
      <c r="G384" s="27">
        <v>401.66</v>
      </c>
      <c r="H384" s="72">
        <f t="shared" ref="H384:H411" si="83">F384*G384</f>
        <v>20083</v>
      </c>
      <c r="I384" s="13"/>
      <c r="J384" s="13">
        <f t="shared" si="81"/>
        <v>20083</v>
      </c>
      <c r="K384" s="48"/>
    </row>
    <row r="385" spans="1:11" s="1" customFormat="1" ht="15.6" x14ac:dyDescent="0.3">
      <c r="A385" s="3">
        <v>253</v>
      </c>
      <c r="B385" s="3">
        <v>1522702611</v>
      </c>
      <c r="C385" s="66" t="s">
        <v>615</v>
      </c>
      <c r="D385" s="69" t="s">
        <v>155</v>
      </c>
      <c r="E385" s="66" t="s">
        <v>616</v>
      </c>
      <c r="F385" s="19">
        <f>(50/12)*2</f>
        <v>8.3333333333333339</v>
      </c>
      <c r="G385" s="27">
        <v>317.87</v>
      </c>
      <c r="H385" s="72">
        <f>F385*G385</f>
        <v>2648.916666666667</v>
      </c>
      <c r="I385" s="13"/>
      <c r="J385" s="13">
        <f t="shared" si="81"/>
        <v>2648.916666666667</v>
      </c>
      <c r="K385" s="49"/>
    </row>
    <row r="386" spans="1:11" s="1" customFormat="1" ht="15.6" x14ac:dyDescent="0.3">
      <c r="A386" s="19">
        <v>220</v>
      </c>
      <c r="B386" s="38">
        <v>1521654664</v>
      </c>
      <c r="C386" s="10" t="s">
        <v>600</v>
      </c>
      <c r="D386" s="10" t="s">
        <v>155</v>
      </c>
      <c r="E386" s="18" t="s">
        <v>601</v>
      </c>
      <c r="F386" s="19">
        <f>(50/12)*2.5</f>
        <v>10.416666666666668</v>
      </c>
      <c r="G386" s="27">
        <v>317.87</v>
      </c>
      <c r="H386" s="72">
        <f>F386*G386</f>
        <v>3311.1458333333339</v>
      </c>
      <c r="I386" s="13"/>
      <c r="J386" s="13">
        <f t="shared" si="81"/>
        <v>3311.1458333333339</v>
      </c>
      <c r="K386" s="49"/>
    </row>
    <row r="387" spans="1:11" s="1" customFormat="1" ht="15.6" x14ac:dyDescent="0.3">
      <c r="A387" s="19">
        <v>240</v>
      </c>
      <c r="B387" s="38">
        <v>1588823556</v>
      </c>
      <c r="C387" s="10" t="s">
        <v>541</v>
      </c>
      <c r="D387" s="10" t="s">
        <v>155</v>
      </c>
      <c r="E387" s="10" t="s">
        <v>542</v>
      </c>
      <c r="F387" s="19">
        <f>(50/12)*11</f>
        <v>45.833333333333336</v>
      </c>
      <c r="G387" s="27">
        <v>317.87</v>
      </c>
      <c r="H387" s="72">
        <f>F387*G387</f>
        <v>14569.041666666668</v>
      </c>
      <c r="I387" s="13"/>
      <c r="J387" s="13">
        <f t="shared" si="81"/>
        <v>14569.041666666668</v>
      </c>
      <c r="K387" s="49"/>
    </row>
    <row r="388" spans="1:11" s="1" customFormat="1" ht="15.6" x14ac:dyDescent="0.3">
      <c r="A388" s="19">
        <v>222</v>
      </c>
      <c r="B388" s="38">
        <v>1585782824</v>
      </c>
      <c r="C388" s="10" t="s">
        <v>58</v>
      </c>
      <c r="D388" s="10" t="s">
        <v>155</v>
      </c>
      <c r="E388" s="18" t="s">
        <v>71</v>
      </c>
      <c r="F388" s="19">
        <v>50</v>
      </c>
      <c r="G388" s="27">
        <v>251.21</v>
      </c>
      <c r="H388" s="72">
        <f t="shared" si="83"/>
        <v>12560.5</v>
      </c>
      <c r="I388" s="13"/>
      <c r="J388" s="13">
        <f t="shared" si="81"/>
        <v>12560.5</v>
      </c>
      <c r="K388" s="47"/>
    </row>
    <row r="389" spans="1:11" s="1" customFormat="1" ht="15.6" x14ac:dyDescent="0.3">
      <c r="A389" s="19">
        <v>223</v>
      </c>
      <c r="B389" s="38">
        <v>1517245338</v>
      </c>
      <c r="C389" s="10" t="s">
        <v>439</v>
      </c>
      <c r="D389" s="10" t="s">
        <v>155</v>
      </c>
      <c r="E389" s="18" t="s">
        <v>440</v>
      </c>
      <c r="F389" s="19">
        <v>50</v>
      </c>
      <c r="G389" s="27">
        <v>317.87</v>
      </c>
      <c r="H389" s="72">
        <f t="shared" si="83"/>
        <v>15893.5</v>
      </c>
      <c r="I389" s="13"/>
      <c r="J389" s="13">
        <f t="shared" si="81"/>
        <v>15893.5</v>
      </c>
      <c r="K389" s="47"/>
    </row>
    <row r="390" spans="1:11" s="1" customFormat="1" ht="15.6" x14ac:dyDescent="0.3">
      <c r="A390" s="19">
        <v>244</v>
      </c>
      <c r="B390" s="38">
        <v>1521654672</v>
      </c>
      <c r="C390" s="10" t="s">
        <v>609</v>
      </c>
      <c r="D390" s="10" t="s">
        <v>155</v>
      </c>
      <c r="E390" s="18" t="s">
        <v>610</v>
      </c>
      <c r="F390" s="19">
        <f>(50/12)*2.5</f>
        <v>10.416666666666668</v>
      </c>
      <c r="G390" s="27">
        <v>317.87</v>
      </c>
      <c r="H390" s="72">
        <f t="shared" ref="H390" si="84">F390*G390</f>
        <v>3311.1458333333339</v>
      </c>
      <c r="I390" s="13"/>
      <c r="J390" s="13">
        <f t="shared" si="81"/>
        <v>3311.1458333333339</v>
      </c>
      <c r="K390" s="49"/>
    </row>
    <row r="391" spans="1:11" s="1" customFormat="1" ht="15.6" x14ac:dyDescent="0.3">
      <c r="A391" s="19">
        <v>256</v>
      </c>
      <c r="B391" s="38">
        <v>1524731260</v>
      </c>
      <c r="C391" s="10" t="s">
        <v>630</v>
      </c>
      <c r="D391" s="10" t="s">
        <v>155</v>
      </c>
      <c r="E391" s="18" t="s">
        <v>631</v>
      </c>
      <c r="F391" s="19">
        <f>(50/12)*1.5</f>
        <v>6.25</v>
      </c>
      <c r="G391" s="27">
        <v>318.87</v>
      </c>
      <c r="H391" s="72">
        <f t="shared" ref="H391" si="85">F391*G391</f>
        <v>1992.9375</v>
      </c>
      <c r="I391" s="13"/>
      <c r="J391" s="13">
        <f t="shared" ref="J391" si="86">H391-I391</f>
        <v>1992.9375</v>
      </c>
      <c r="K391" s="49"/>
    </row>
    <row r="392" spans="1:11" s="1" customFormat="1" ht="15.6" x14ac:dyDescent="0.3">
      <c r="A392" s="19">
        <v>235</v>
      </c>
      <c r="B392" s="38"/>
      <c r="C392" s="10" t="s">
        <v>490</v>
      </c>
      <c r="D392" s="10" t="s">
        <v>177</v>
      </c>
      <c r="E392" s="18" t="s">
        <v>491</v>
      </c>
      <c r="F392" s="19">
        <v>50</v>
      </c>
      <c r="G392" s="27">
        <v>317.87</v>
      </c>
      <c r="H392" s="72">
        <f t="shared" ref="H392:H397" si="87">F392*G392</f>
        <v>15893.5</v>
      </c>
      <c r="I392" s="13"/>
      <c r="J392" s="13">
        <f t="shared" si="81"/>
        <v>15893.5</v>
      </c>
      <c r="K392" s="47"/>
    </row>
    <row r="393" spans="1:11" s="1" customFormat="1" ht="15.6" x14ac:dyDescent="0.3">
      <c r="A393" s="19">
        <v>231</v>
      </c>
      <c r="B393" s="38"/>
      <c r="C393" s="10" t="s">
        <v>294</v>
      </c>
      <c r="D393" s="10" t="s">
        <v>177</v>
      </c>
      <c r="E393" s="18" t="s">
        <v>295</v>
      </c>
      <c r="F393" s="19">
        <v>50</v>
      </c>
      <c r="G393" s="27">
        <v>317.87</v>
      </c>
      <c r="H393" s="72">
        <f t="shared" si="87"/>
        <v>15893.5</v>
      </c>
      <c r="I393" s="13"/>
      <c r="J393" s="13">
        <f t="shared" si="81"/>
        <v>15893.5</v>
      </c>
      <c r="K393" s="47"/>
    </row>
    <row r="394" spans="1:11" s="1" customFormat="1" ht="15.6" x14ac:dyDescent="0.3">
      <c r="A394" s="19">
        <v>217</v>
      </c>
      <c r="B394" s="38">
        <v>1585782778</v>
      </c>
      <c r="C394" s="10" t="s">
        <v>459</v>
      </c>
      <c r="D394" s="10" t="s">
        <v>177</v>
      </c>
      <c r="E394" s="18" t="s">
        <v>460</v>
      </c>
      <c r="F394" s="19">
        <v>50</v>
      </c>
      <c r="G394" s="27">
        <v>317.87</v>
      </c>
      <c r="H394" s="72">
        <f t="shared" si="87"/>
        <v>15893.5</v>
      </c>
      <c r="I394" s="13"/>
      <c r="J394" s="13">
        <f t="shared" si="81"/>
        <v>15893.5</v>
      </c>
      <c r="K394" s="47"/>
    </row>
    <row r="395" spans="1:11" s="1" customFormat="1" ht="15.6" x14ac:dyDescent="0.3">
      <c r="A395" s="19">
        <v>229</v>
      </c>
      <c r="B395" s="38">
        <v>1511565211</v>
      </c>
      <c r="C395" s="10" t="s">
        <v>580</v>
      </c>
      <c r="D395" s="10" t="s">
        <v>177</v>
      </c>
      <c r="E395" s="18" t="s">
        <v>581</v>
      </c>
      <c r="F395" s="19">
        <f>(50/12)*5</f>
        <v>20.833333333333336</v>
      </c>
      <c r="G395" s="27">
        <v>317.87</v>
      </c>
      <c r="H395" s="72">
        <f t="shared" si="87"/>
        <v>6622.2916666666679</v>
      </c>
      <c r="I395" s="13"/>
      <c r="J395" s="13">
        <f t="shared" si="81"/>
        <v>6622.2916666666679</v>
      </c>
      <c r="K395" s="49"/>
    </row>
    <row r="396" spans="1:11" s="1" customFormat="1" ht="15.6" x14ac:dyDescent="0.3">
      <c r="A396" s="19">
        <v>216</v>
      </c>
      <c r="B396" s="38">
        <v>1585782760</v>
      </c>
      <c r="C396" s="10" t="s">
        <v>449</v>
      </c>
      <c r="D396" s="10" t="s">
        <v>177</v>
      </c>
      <c r="E396" s="18" t="s">
        <v>450</v>
      </c>
      <c r="F396" s="19">
        <v>50</v>
      </c>
      <c r="G396" s="27">
        <v>317.87</v>
      </c>
      <c r="H396" s="72">
        <f t="shared" si="87"/>
        <v>15893.5</v>
      </c>
      <c r="I396" s="13"/>
      <c r="J396" s="13">
        <f t="shared" si="81"/>
        <v>15893.5</v>
      </c>
      <c r="K396" s="47"/>
    </row>
    <row r="397" spans="1:11" s="1" customFormat="1" ht="15.6" x14ac:dyDescent="0.3">
      <c r="A397" s="19">
        <v>221</v>
      </c>
      <c r="B397" s="38">
        <v>1585782816</v>
      </c>
      <c r="C397" s="10" t="s">
        <v>430</v>
      </c>
      <c r="D397" s="10" t="s">
        <v>177</v>
      </c>
      <c r="E397" s="18" t="s">
        <v>431</v>
      </c>
      <c r="F397" s="19">
        <v>50</v>
      </c>
      <c r="G397" s="27">
        <v>317.87</v>
      </c>
      <c r="H397" s="72">
        <f t="shared" si="87"/>
        <v>15893.5</v>
      </c>
      <c r="I397" s="13"/>
      <c r="J397" s="13">
        <f t="shared" si="81"/>
        <v>15893.5</v>
      </c>
      <c r="K397" s="47"/>
    </row>
    <row r="398" spans="1:11" s="1" customFormat="1" ht="15.6" x14ac:dyDescent="0.3">
      <c r="A398" s="19">
        <v>224</v>
      </c>
      <c r="B398" s="38">
        <v>1585782834</v>
      </c>
      <c r="C398" s="10" t="s">
        <v>225</v>
      </c>
      <c r="D398" s="10" t="s">
        <v>177</v>
      </c>
      <c r="E398" s="18" t="s">
        <v>493</v>
      </c>
      <c r="F398" s="19">
        <v>50</v>
      </c>
      <c r="G398" s="27">
        <v>317.87</v>
      </c>
      <c r="H398" s="72">
        <f t="shared" si="83"/>
        <v>15893.5</v>
      </c>
      <c r="I398" s="13"/>
      <c r="J398" s="13">
        <f t="shared" si="81"/>
        <v>15893.5</v>
      </c>
      <c r="K398" s="47"/>
    </row>
    <row r="399" spans="1:11" s="1" customFormat="1" ht="15.6" x14ac:dyDescent="0.3">
      <c r="A399" s="19">
        <v>225</v>
      </c>
      <c r="B399" s="38">
        <v>1585782841</v>
      </c>
      <c r="C399" s="10" t="s">
        <v>448</v>
      </c>
      <c r="D399" s="10" t="s">
        <v>177</v>
      </c>
      <c r="E399" s="18" t="s">
        <v>451</v>
      </c>
      <c r="F399" s="19">
        <v>50</v>
      </c>
      <c r="G399" s="27">
        <v>317.87</v>
      </c>
      <c r="H399" s="72">
        <f t="shared" si="83"/>
        <v>15893.5</v>
      </c>
      <c r="I399" s="13"/>
      <c r="J399" s="13">
        <f t="shared" si="81"/>
        <v>15893.5</v>
      </c>
      <c r="K399" s="47"/>
    </row>
    <row r="400" spans="1:11" s="1" customFormat="1" ht="15.6" x14ac:dyDescent="0.3">
      <c r="A400" s="19">
        <v>226</v>
      </c>
      <c r="B400" s="38">
        <v>1585782859</v>
      </c>
      <c r="C400" s="10" t="s">
        <v>145</v>
      </c>
      <c r="D400" s="10" t="s">
        <v>177</v>
      </c>
      <c r="E400" s="18" t="s">
        <v>146</v>
      </c>
      <c r="F400" s="19">
        <v>50</v>
      </c>
      <c r="G400" s="27">
        <v>317.87</v>
      </c>
      <c r="H400" s="72">
        <f t="shared" si="83"/>
        <v>15893.5</v>
      </c>
      <c r="I400" s="13"/>
      <c r="J400" s="13">
        <f t="shared" si="81"/>
        <v>15893.5</v>
      </c>
      <c r="K400" s="47"/>
    </row>
    <row r="401" spans="1:11" s="1" customFormat="1" ht="15.6" x14ac:dyDescent="0.3">
      <c r="A401" s="19">
        <v>227</v>
      </c>
      <c r="B401" s="38">
        <v>1585782867</v>
      </c>
      <c r="C401" s="10" t="s">
        <v>59</v>
      </c>
      <c r="D401" s="10" t="s">
        <v>177</v>
      </c>
      <c r="E401" s="18" t="s">
        <v>135</v>
      </c>
      <c r="F401" s="19">
        <v>50</v>
      </c>
      <c r="G401" s="27">
        <v>317.87</v>
      </c>
      <c r="H401" s="72">
        <f t="shared" si="83"/>
        <v>15893.5</v>
      </c>
      <c r="I401" s="13"/>
      <c r="J401" s="13">
        <f t="shared" si="81"/>
        <v>15893.5</v>
      </c>
      <c r="K401" s="47"/>
    </row>
    <row r="402" spans="1:11" s="1" customFormat="1" ht="15.6" x14ac:dyDescent="0.3">
      <c r="A402" s="19">
        <v>228</v>
      </c>
      <c r="B402" s="38">
        <v>1585782875</v>
      </c>
      <c r="C402" s="10" t="s">
        <v>60</v>
      </c>
      <c r="D402" s="10" t="s">
        <v>177</v>
      </c>
      <c r="E402" s="18" t="s">
        <v>72</v>
      </c>
      <c r="F402" s="19">
        <v>50</v>
      </c>
      <c r="G402" s="27">
        <v>317.87</v>
      </c>
      <c r="H402" s="72">
        <f t="shared" si="83"/>
        <v>15893.5</v>
      </c>
      <c r="I402" s="13"/>
      <c r="J402" s="13">
        <f t="shared" si="81"/>
        <v>15893.5</v>
      </c>
      <c r="K402" s="47"/>
    </row>
    <row r="403" spans="1:11" ht="15.6" x14ac:dyDescent="0.3">
      <c r="A403" s="3">
        <v>241</v>
      </c>
      <c r="B403" s="38">
        <v>2893229408</v>
      </c>
      <c r="C403" s="10" t="s">
        <v>561</v>
      </c>
      <c r="D403" s="10" t="s">
        <v>559</v>
      </c>
      <c r="E403" s="11" t="s">
        <v>560</v>
      </c>
      <c r="F403" s="19">
        <f>(50/12)*10.5</f>
        <v>43.75</v>
      </c>
      <c r="G403" s="27">
        <v>317.87</v>
      </c>
      <c r="H403" s="72">
        <f t="shared" ref="H403" si="88">F403*G403</f>
        <v>13906.8125</v>
      </c>
      <c r="I403" s="13"/>
      <c r="J403" s="13">
        <f t="shared" si="81"/>
        <v>13906.8125</v>
      </c>
      <c r="K403" s="61"/>
    </row>
    <row r="404" spans="1:11" s="1" customFormat="1" ht="15.6" x14ac:dyDescent="0.3">
      <c r="A404" s="19">
        <v>230</v>
      </c>
      <c r="B404" s="38">
        <v>1585782892</v>
      </c>
      <c r="C404" s="10" t="s">
        <v>63</v>
      </c>
      <c r="D404" s="10" t="s">
        <v>177</v>
      </c>
      <c r="E404" s="18" t="s">
        <v>74</v>
      </c>
      <c r="F404" s="19">
        <v>50</v>
      </c>
      <c r="G404" s="27">
        <v>317.87</v>
      </c>
      <c r="H404" s="72">
        <f t="shared" si="83"/>
        <v>15893.5</v>
      </c>
      <c r="I404" s="13"/>
      <c r="J404" s="13">
        <f t="shared" si="81"/>
        <v>15893.5</v>
      </c>
      <c r="K404" s="47"/>
    </row>
    <row r="405" spans="1:11" s="1" customFormat="1" ht="15.6" x14ac:dyDescent="0.3">
      <c r="A405" s="19">
        <v>232</v>
      </c>
      <c r="B405" s="38">
        <v>1585782905</v>
      </c>
      <c r="C405" s="10" t="s">
        <v>232</v>
      </c>
      <c r="D405" s="10" t="s">
        <v>177</v>
      </c>
      <c r="E405" s="18" t="s">
        <v>233</v>
      </c>
      <c r="F405" s="19">
        <v>50</v>
      </c>
      <c r="G405" s="27">
        <v>317.87</v>
      </c>
      <c r="H405" s="72">
        <f t="shared" si="83"/>
        <v>15893.5</v>
      </c>
      <c r="I405" s="13"/>
      <c r="J405" s="13">
        <f t="shared" si="81"/>
        <v>15893.5</v>
      </c>
      <c r="K405" s="47"/>
    </row>
    <row r="406" spans="1:11" s="1" customFormat="1" ht="15.6" x14ac:dyDescent="0.3">
      <c r="A406" s="19">
        <v>234</v>
      </c>
      <c r="B406" s="38">
        <v>1585782922</v>
      </c>
      <c r="C406" s="10" t="s">
        <v>248</v>
      </c>
      <c r="D406" s="10" t="s">
        <v>177</v>
      </c>
      <c r="E406" s="18" t="s">
        <v>249</v>
      </c>
      <c r="F406" s="19">
        <v>50</v>
      </c>
      <c r="G406" s="27">
        <v>317.87</v>
      </c>
      <c r="H406" s="72">
        <f t="shared" si="83"/>
        <v>15893.5</v>
      </c>
      <c r="I406" s="13"/>
      <c r="J406" s="13">
        <f t="shared" si="81"/>
        <v>15893.5</v>
      </c>
      <c r="K406" s="47"/>
    </row>
    <row r="407" spans="1:11" s="1" customFormat="1" ht="46.8" x14ac:dyDescent="0.3">
      <c r="A407" s="19">
        <v>236</v>
      </c>
      <c r="B407" s="38">
        <v>1585782930</v>
      </c>
      <c r="C407" s="10" t="s">
        <v>57</v>
      </c>
      <c r="D407" s="10" t="s">
        <v>176</v>
      </c>
      <c r="E407" s="18" t="s">
        <v>258</v>
      </c>
      <c r="F407" s="19">
        <v>50</v>
      </c>
      <c r="G407" s="27">
        <v>401.66</v>
      </c>
      <c r="H407" s="72">
        <f t="shared" si="83"/>
        <v>20083</v>
      </c>
      <c r="I407" s="13"/>
      <c r="J407" s="13">
        <f t="shared" si="81"/>
        <v>20083</v>
      </c>
      <c r="K407" s="47"/>
    </row>
    <row r="408" spans="1:11" s="1" customFormat="1" ht="46.8" x14ac:dyDescent="0.3">
      <c r="A408" s="19">
        <v>237</v>
      </c>
      <c r="B408" s="38">
        <v>1585782948</v>
      </c>
      <c r="C408" s="10" t="s">
        <v>472</v>
      </c>
      <c r="D408" s="10" t="s">
        <v>260</v>
      </c>
      <c r="E408" s="18" t="s">
        <v>473</v>
      </c>
      <c r="F408" s="19">
        <v>50</v>
      </c>
      <c r="G408" s="27">
        <v>317.87</v>
      </c>
      <c r="H408" s="72">
        <f t="shared" si="83"/>
        <v>15893.5</v>
      </c>
      <c r="I408" s="13"/>
      <c r="J408" s="13">
        <f t="shared" si="81"/>
        <v>15893.5</v>
      </c>
      <c r="K408" s="47"/>
    </row>
    <row r="409" spans="1:11" s="1" customFormat="1" ht="46.8" x14ac:dyDescent="0.3">
      <c r="A409" s="19">
        <v>246</v>
      </c>
      <c r="B409" s="38">
        <v>1518771631</v>
      </c>
      <c r="C409" s="10" t="s">
        <v>590</v>
      </c>
      <c r="D409" s="10" t="s">
        <v>260</v>
      </c>
      <c r="E409" s="18"/>
      <c r="F409" s="19">
        <f>(50/12)*2.5</f>
        <v>10.416666666666668</v>
      </c>
      <c r="G409" s="27">
        <v>317.87</v>
      </c>
      <c r="H409" s="72">
        <f t="shared" ref="H409" si="89">F409*G409</f>
        <v>3311.1458333333339</v>
      </c>
      <c r="I409" s="13"/>
      <c r="J409" s="13">
        <f t="shared" si="81"/>
        <v>3311.1458333333339</v>
      </c>
      <c r="K409" s="49"/>
    </row>
    <row r="410" spans="1:11" s="1" customFormat="1" ht="46.8" x14ac:dyDescent="0.3">
      <c r="A410" s="19">
        <v>238</v>
      </c>
      <c r="B410" s="38">
        <v>1585782956</v>
      </c>
      <c r="C410" s="10" t="s">
        <v>286</v>
      </c>
      <c r="D410" s="10" t="s">
        <v>260</v>
      </c>
      <c r="E410" s="18" t="s">
        <v>287</v>
      </c>
      <c r="F410" s="19">
        <v>50</v>
      </c>
      <c r="G410" s="27">
        <v>317.87</v>
      </c>
      <c r="H410" s="72">
        <f t="shared" si="83"/>
        <v>15893.5</v>
      </c>
      <c r="I410" s="13"/>
      <c r="J410" s="13">
        <f t="shared" si="81"/>
        <v>15893.5</v>
      </c>
      <c r="K410" s="47"/>
    </row>
    <row r="411" spans="1:11" s="1" customFormat="1" ht="46.8" x14ac:dyDescent="0.3">
      <c r="A411" s="19">
        <v>239</v>
      </c>
      <c r="B411" s="38">
        <v>1543997200</v>
      </c>
      <c r="C411" s="10" t="s">
        <v>411</v>
      </c>
      <c r="D411" s="10" t="s">
        <v>260</v>
      </c>
      <c r="E411" s="10" t="s">
        <v>412</v>
      </c>
      <c r="F411" s="19">
        <v>50</v>
      </c>
      <c r="G411" s="27">
        <v>317.87</v>
      </c>
      <c r="H411" s="72">
        <f t="shared" si="83"/>
        <v>15893.5</v>
      </c>
      <c r="I411" s="13"/>
      <c r="J411" s="13">
        <f t="shared" si="81"/>
        <v>15893.5</v>
      </c>
      <c r="K411" s="47"/>
    </row>
    <row r="412" spans="1:11" s="1" customFormat="1" ht="15.6" x14ac:dyDescent="0.3">
      <c r="A412" s="78"/>
      <c r="B412" s="79"/>
      <c r="C412" s="80"/>
      <c r="D412" s="80"/>
      <c r="E412" s="80"/>
      <c r="F412" s="91"/>
      <c r="G412" s="91"/>
      <c r="H412" s="81">
        <f t="shared" ref="H412:J412" si="90">SUM(H381:H411)</f>
        <v>441632.4375</v>
      </c>
      <c r="I412" s="26">
        <f t="shared" si="90"/>
        <v>0</v>
      </c>
      <c r="J412" s="26">
        <f t="shared" si="90"/>
        <v>441632.4375</v>
      </c>
      <c r="K412" s="47"/>
    </row>
    <row r="413" spans="1:11" s="1" customFormat="1" ht="15.6" x14ac:dyDescent="0.3">
      <c r="A413" s="21"/>
      <c r="B413" s="43"/>
      <c r="C413" s="30"/>
      <c r="D413" s="30"/>
      <c r="E413" s="23"/>
      <c r="F413" s="24"/>
      <c r="G413" s="24"/>
      <c r="H413" s="26"/>
      <c r="I413" s="26"/>
      <c r="J413" s="26"/>
      <c r="K413" s="47"/>
    </row>
    <row r="414" spans="1:11" s="1" customFormat="1" ht="16.2" thickBot="1" x14ac:dyDescent="0.35">
      <c r="A414" s="21"/>
      <c r="B414" s="43"/>
      <c r="C414" s="30"/>
      <c r="D414" s="30"/>
      <c r="E414" s="33"/>
      <c r="F414" s="21"/>
      <c r="G414" s="21"/>
      <c r="H414" s="34"/>
      <c r="I414" s="34"/>
      <c r="J414" s="34"/>
      <c r="K414" s="47"/>
    </row>
    <row r="415" spans="1:11" ht="16.2" thickBot="1" x14ac:dyDescent="0.35">
      <c r="A415" s="21"/>
      <c r="B415" s="43"/>
      <c r="C415" s="82"/>
      <c r="D415" s="30"/>
      <c r="E415" s="83" t="s">
        <v>183</v>
      </c>
      <c r="F415" s="84"/>
      <c r="G415" s="84"/>
      <c r="H415" s="39">
        <f>H412+H376+H369+H358+H351+H342+H335+H325+H302+H291+H284+H279+H240+H232+H226+H214+H193+H180+H167+H159+H152+H135+H119+H109+H102+H94+H88+H83+H75+H56+H49+H41+H31+H21</f>
        <v>3858485.9333333331</v>
      </c>
      <c r="I415" s="39">
        <f>I412+I376+I369+I358+I351+I342+I335+I325+I302+I291+I284+I279+I240+I232+I226+I214+I193+I180+I167+I159+I152+I135+I119+I109+I102+I94+I88+I83+I75+I56+I49+I41+I31+I21</f>
        <v>0</v>
      </c>
      <c r="J415" s="40">
        <f>J412+J376+J369+J358+J351+J342+J335+J325+J302+J291+J284+J279+J240+J232+J226+J214+J193+J180+J167+J159+J152+J135+J119+J109+J102+J94+J88+J83+J75+J56+J49+J41+J31+J21</f>
        <v>3845797.4333333331</v>
      </c>
    </row>
    <row r="416" spans="1:11" ht="15.6" x14ac:dyDescent="0.3">
      <c r="A416" s="21"/>
      <c r="B416" s="43"/>
      <c r="C416" s="82"/>
      <c r="D416" s="82"/>
      <c r="E416" s="85"/>
      <c r="F416" s="86"/>
      <c r="G416" s="86"/>
      <c r="H416" s="86"/>
      <c r="I416" s="86"/>
      <c r="J416" s="86"/>
    </row>
  </sheetData>
  <mergeCells count="40">
    <mergeCell ref="A242:J242"/>
    <mergeCell ref="A281:J281"/>
    <mergeCell ref="A287:J287"/>
    <mergeCell ref="A294:J294"/>
    <mergeCell ref="A305:J305"/>
    <mergeCell ref="A8:J8"/>
    <mergeCell ref="A6:J6"/>
    <mergeCell ref="A234:J234"/>
    <mergeCell ref="A85:J85"/>
    <mergeCell ref="A90:J90"/>
    <mergeCell ref="A97:J97"/>
    <mergeCell ref="A104:J104"/>
    <mergeCell ref="A111:J111"/>
    <mergeCell ref="A124:J124"/>
    <mergeCell ref="A139:J139"/>
    <mergeCell ref="A154:J154"/>
    <mergeCell ref="A162:J162"/>
    <mergeCell ref="A169:J169"/>
    <mergeCell ref="F412:G412"/>
    <mergeCell ref="A379:J379"/>
    <mergeCell ref="A1:J1"/>
    <mergeCell ref="A182:J182"/>
    <mergeCell ref="A196:J196"/>
    <mergeCell ref="A217:J217"/>
    <mergeCell ref="A229:J229"/>
    <mergeCell ref="A33:J33"/>
    <mergeCell ref="A43:J43"/>
    <mergeCell ref="A51:J51"/>
    <mergeCell ref="A58:J58"/>
    <mergeCell ref="A77:J77"/>
    <mergeCell ref="A2:J2"/>
    <mergeCell ref="A3:J3"/>
    <mergeCell ref="A5:J5"/>
    <mergeCell ref="A23:J23"/>
    <mergeCell ref="A372:J372"/>
    <mergeCell ref="A327:J327"/>
    <mergeCell ref="A337:J337"/>
    <mergeCell ref="A344:J344"/>
    <mergeCell ref="A353:J353"/>
    <mergeCell ref="A360:J360"/>
  </mergeCells>
  <pageMargins left="0.73" right="0" top="0.59" bottom="0.48" header="0.51181102362204722" footer="0.43307086614173229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ADMINISTRATIVO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2020-12-16T17:49:07Z</cp:lastPrinted>
  <dcterms:created xsi:type="dcterms:W3CDTF">2012-09-01T00:58:13Z</dcterms:created>
  <dcterms:modified xsi:type="dcterms:W3CDTF">2021-02-18T23:58:55Z</dcterms:modified>
</cp:coreProperties>
</file>